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530" activeTab="0"/>
  </bookViews>
  <sheets>
    <sheet name="CONT_EXECUTIE_August_2017" sheetId="1" r:id="rId1"/>
  </sheets>
  <externalReferences>
    <externalReference r:id="rId4"/>
  </externalReferences>
  <definedNames>
    <definedName name="_xlnm.Print_Area" localSheetId="0">'CONT_EXECUTIE_August_2017'!$A$1:$H$87</definedName>
  </definedNames>
  <calcPr fullCalcOnLoad="1"/>
</workbook>
</file>

<file path=xl/sharedStrings.xml><?xml version="1.0" encoding="utf-8"?>
<sst xmlns="http://schemas.openxmlformats.org/spreadsheetml/2006/main" count="144" uniqueCount="140">
  <si>
    <t xml:space="preserve">            BIBLIOTECA METROPOLITANA BUCURESTI</t>
  </si>
  <si>
    <t>STR.TACHE IONESCU NR.4, SECTOR 1</t>
  </si>
  <si>
    <t>COD FISCAL 4505405</t>
  </si>
  <si>
    <t xml:space="preserve">                              CONTUL DE EXECUŢIE A BUGETULUI</t>
  </si>
  <si>
    <t xml:space="preserve">                                               </t>
  </si>
  <si>
    <t>data de 31.08.2017</t>
  </si>
  <si>
    <t>la data de 31.07.2014</t>
  </si>
  <si>
    <t>RON</t>
  </si>
  <si>
    <t>Denumire indicatori</t>
  </si>
  <si>
    <r>
      <t>Cod</t>
    </r>
    <r>
      <rPr>
        <b/>
        <vertAlign val="superscript"/>
        <sz val="12"/>
        <rFont val="Times New Roman"/>
        <family val="1"/>
      </rPr>
      <t>3)</t>
    </r>
  </si>
  <si>
    <t xml:space="preserve">Prevederi </t>
  </si>
  <si>
    <t>Încasări/Plăţi</t>
  </si>
  <si>
    <t>Total</t>
  </si>
  <si>
    <t>aprobate</t>
  </si>
  <si>
    <t>luni precedente</t>
  </si>
  <si>
    <t>luna curentă</t>
  </si>
  <si>
    <t>încasări/plăţi</t>
  </si>
  <si>
    <t>A</t>
  </si>
  <si>
    <t>B</t>
  </si>
  <si>
    <t>4 (2+3)</t>
  </si>
  <si>
    <t>Venituri totale,</t>
  </si>
  <si>
    <t>din care:</t>
  </si>
  <si>
    <t>- donaţii şi sponsorizări</t>
  </si>
  <si>
    <t>- alocaţii bugetare/subvenţii</t>
  </si>
  <si>
    <t>personal</t>
  </si>
  <si>
    <t>pentru instituţiile publice</t>
  </si>
  <si>
    <t>materiale</t>
  </si>
  <si>
    <t>investitii</t>
  </si>
  <si>
    <r>
      <t>Cheltuieli totale,</t>
    </r>
    <r>
      <rPr>
        <b/>
        <u val="single"/>
        <vertAlign val="superscript"/>
        <sz val="12"/>
        <rFont val="Times New Roman"/>
        <family val="1"/>
      </rPr>
      <t>1)</t>
    </r>
  </si>
  <si>
    <r>
      <t>- Cheltuieli curente</t>
    </r>
    <r>
      <rPr>
        <b/>
        <vertAlign val="superscript"/>
        <sz val="12"/>
        <rFont val="Times New Roman"/>
        <family val="1"/>
      </rPr>
      <t>2)</t>
    </r>
  </si>
  <si>
    <t>01</t>
  </si>
  <si>
    <t>CHELTUIELI DE PERSONAL*)</t>
  </si>
  <si>
    <t>10</t>
  </si>
  <si>
    <t xml:space="preserve"> cheltuieli salariale în bani</t>
  </si>
  <si>
    <t>10.01</t>
  </si>
  <si>
    <t>salarii de bază</t>
  </si>
  <si>
    <t>10.01.01</t>
  </si>
  <si>
    <t>sporuri pt.condiţii de muncă</t>
  </si>
  <si>
    <t>10.01.05</t>
  </si>
  <si>
    <t>alte sporuri</t>
  </si>
  <si>
    <t>10.01.06</t>
  </si>
  <si>
    <t>fonduri pt. posturi ocup. prin cumul</t>
  </si>
  <si>
    <t>10.01.10</t>
  </si>
  <si>
    <t>indemnizaţii plătite unor persoane din afara unităţii</t>
  </si>
  <si>
    <t>10.01.12</t>
  </si>
  <si>
    <t>indemnizaţii de delegare</t>
  </si>
  <si>
    <t>10.01.13</t>
  </si>
  <si>
    <t>alte drepturi salariale</t>
  </si>
  <si>
    <t>10.01.30</t>
  </si>
  <si>
    <t>cheltuieli salariale in natura</t>
  </si>
  <si>
    <t>uniforme si echiment obligatoriu</t>
  </si>
  <si>
    <t>10.02.03</t>
  </si>
  <si>
    <t>Tichete de vacanta</t>
  </si>
  <si>
    <t>10.02.06</t>
  </si>
  <si>
    <t>Contribuţii</t>
  </si>
  <si>
    <t>10.03</t>
  </si>
  <si>
    <t>contrib. pt. asig. soc. de stat</t>
  </si>
  <si>
    <t>10.03.01</t>
  </si>
  <si>
    <t>contrib. pt. asig. de şomaj</t>
  </si>
  <si>
    <t>10.03.02</t>
  </si>
  <si>
    <t>contrib. pt. asig. soc. de sănătate</t>
  </si>
  <si>
    <t>10.03.03</t>
  </si>
  <si>
    <t>contrib. de asig. pt. accid. muncă şi boli profesionale</t>
  </si>
  <si>
    <t>10.03.04</t>
  </si>
  <si>
    <t>contrib. pt. conc. şi indemnizaţii</t>
  </si>
  <si>
    <t>10.03.06</t>
  </si>
  <si>
    <r>
      <t>BUNURI ŞI SERVICII</t>
    </r>
    <r>
      <rPr>
        <sz val="12"/>
        <rFont val="Times New Roman"/>
        <family val="1"/>
      </rPr>
      <t>*)</t>
    </r>
  </si>
  <si>
    <t>20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</si>
  <si>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</si>
  <si>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</si>
  <si>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</si>
  <si>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</si>
  <si>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</si>
  <si>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</si>
  <si>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</si>
  <si>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</si>
  <si>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canal, salubritate</t>
  </si>
  <si>
    <t>20.01.04</t>
  </si>
  <si>
    <t>carburanţi şi  lubrifianţi</t>
  </si>
  <si>
    <t>20.01.05</t>
  </si>
  <si>
    <t>piese de schimb</t>
  </si>
  <si>
    <t>20.01.06</t>
  </si>
  <si>
    <t>poştă, telecomunicaţii, radio, TV, Internet</t>
  </si>
  <si>
    <t>20.01.08</t>
  </si>
  <si>
    <t>mat. şi prest. serv. cu caract. funcţ.</t>
  </si>
  <si>
    <t>20.01.09</t>
  </si>
  <si>
    <t>alte bunuri şi serv. pt. întreţ.si funcţ.</t>
  </si>
  <si>
    <t>20.01.30</t>
  </si>
  <si>
    <t>Reparaţii curente</t>
  </si>
  <si>
    <t>20.02</t>
  </si>
  <si>
    <t>Bunuri de natura ob. de inv.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</si>
  <si>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</si>
  <si>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</si>
  <si>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</si>
  <si>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</si>
  <si>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</si>
  <si>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</si>
  <si>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</si>
  <si>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</si>
  <si>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</si>
  <si>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Cărţi, publicaţii şi mat. docum.</t>
  </si>
  <si>
    <t>20.11</t>
  </si>
  <si>
    <t>Consultanţă şi expertiză</t>
  </si>
  <si>
    <t>20.12</t>
  </si>
  <si>
    <t>Pregătire profesională</t>
  </si>
  <si>
    <t>20.13</t>
  </si>
  <si>
    <t>Protecţia muncii</t>
  </si>
  <si>
    <t>20.14</t>
  </si>
  <si>
    <t>Cheltuieli judiciare si extrajudiciare</t>
  </si>
  <si>
    <t>Alte cheltuieli</t>
  </si>
  <si>
    <t>20.30</t>
  </si>
  <si>
    <t>chirii</t>
  </si>
  <si>
    <t>20.30.04</t>
  </si>
  <si>
    <t>alte cheltuieli cu bunuri şi servicii</t>
  </si>
  <si>
    <t>20.30.30</t>
  </si>
  <si>
    <t>- Cheltuieli de capital</t>
  </si>
  <si>
    <t>70</t>
  </si>
  <si>
    <t>- ACTIVE NEFINANCIARE</t>
  </si>
  <si>
    <t>71</t>
  </si>
  <si>
    <t>Active fixe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</si>
  <si>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</si>
  <si>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</si>
  <si>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</si>
  <si>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</si>
  <si>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</si>
  <si>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</t>
  </si>
  <si>
    <t>71.01.03</t>
  </si>
  <si>
    <t>active corporale</t>
  </si>
  <si>
    <t>Alte active fixe (inclusiv rep. cap.)</t>
  </si>
  <si>
    <t>71.01.30</t>
  </si>
  <si>
    <t>Reparatii capitale aferente activelor fixe</t>
  </si>
  <si>
    <t>SOLD TOTAL</t>
  </si>
  <si>
    <t>- personal</t>
  </si>
  <si>
    <t>- materiale</t>
  </si>
  <si>
    <t>- asistenţă socială</t>
  </si>
  <si>
    <t>- capital</t>
  </si>
  <si>
    <t>DIRECTOR</t>
  </si>
  <si>
    <t>CONTABIL SEF</t>
  </si>
  <si>
    <t>ANCA-CRISTINA RAPEANU</t>
  </si>
  <si>
    <t>GABRIELA-ADRIANA CONSTANTINESCU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</si>
</sst>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name val="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0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right" vertical="top" wrapText="1"/>
    </xf>
    <xf numFmtId="3" fontId="19" fillId="0" borderId="13" xfId="0" applyNumberFormat="1" applyFont="1" applyBorder="1" applyAlignment="1">
      <alignment horizontal="right" vertical="top" wrapText="1"/>
    </xf>
    <xf numFmtId="3" fontId="19" fillId="0" borderId="16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3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0" fontId="0" fillId="0" borderId="17" xfId="0" applyBorder="1" applyAlignment="1">
      <alignment horizontal="left"/>
    </xf>
    <xf numFmtId="3" fontId="20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left" vertical="top" wrapText="1"/>
    </xf>
    <xf numFmtId="3" fontId="2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5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 horizontal="right"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0" fontId="20" fillId="0" borderId="14" xfId="0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wrapText="1"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right" vertical="top" wrapText="1"/>
    </xf>
    <xf numFmtId="3" fontId="20" fillId="0" borderId="17" xfId="0" applyNumberFormat="1" applyFont="1" applyBorder="1" applyAlignment="1">
      <alignment horizontal="right" wrapText="1"/>
    </xf>
    <xf numFmtId="3" fontId="20" fillId="0" borderId="15" xfId="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 horizontal="right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wrapText="1"/>
    </xf>
    <xf numFmtId="3" fontId="19" fillId="0" borderId="18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right" vertical="top" wrapText="1"/>
    </xf>
    <xf numFmtId="3" fontId="20" fillId="0" borderId="19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0" fontId="20" fillId="0" borderId="17" xfId="0" applyFont="1" applyBorder="1" applyAlignment="1">
      <alignment horizontal="right" wrapText="1"/>
    </xf>
    <xf numFmtId="3" fontId="20" fillId="0" borderId="17" xfId="0" applyNumberFormat="1" applyFont="1" applyFill="1" applyBorder="1" applyAlignment="1">
      <alignment horizontal="right" wrapText="1"/>
    </xf>
    <xf numFmtId="3" fontId="20" fillId="0" borderId="17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right" vertical="top" wrapText="1"/>
    </xf>
    <xf numFmtId="3" fontId="19" fillId="0" borderId="17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0" fillId="0" borderId="14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3" fontId="20" fillId="0" borderId="12" xfId="0" applyNumberFormat="1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3" fontId="19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vertical="top" wrapText="1"/>
    </xf>
    <xf numFmtId="4" fontId="19" fillId="0" borderId="20" xfId="0" applyNumberFormat="1" applyFont="1" applyBorder="1" applyAlignment="1">
      <alignment horizontal="right"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.sef\Desktop\G_Office_2017\PMB_2017\RaportariLunarePMB_2017\ContExecutie_MonitorizChPers_2017\ContExecutie_2017\ContExecuti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_EXECUTIE_IAN_2017"/>
      <sheetName val="CONT_EXECUTIE_Feb_2017"/>
      <sheetName val="CONT_EXECUTIE_Mar_2017"/>
      <sheetName val="CONT_EXECUTIE_Apr_2017"/>
      <sheetName val="CONT_EXECUTIE_Mai_2017"/>
      <sheetName val="CONT_EXECUTIE_Iunie_2017"/>
      <sheetName val="CONT_EXECUTIE_Iulie_2017"/>
      <sheetName val="CONT_EXECUTIE_August_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39">
      <selection activeCell="F51" sqref="F51"/>
    </sheetView>
  </sheetViews>
  <sheetFormatPr defaultColWidth="9.140625" defaultRowHeight="12.75"/>
  <cols>
    <col min="1" max="1" width="32.28125" style="0" customWidth="1"/>
    <col min="2" max="2" width="9.7109375" style="0" customWidth="1"/>
    <col min="3" max="3" width="14.421875" style="0" customWidth="1"/>
    <col min="4" max="4" width="15.7109375" style="0" customWidth="1"/>
    <col min="5" max="5" width="15.00390625" style="0" customWidth="1"/>
    <col min="6" max="6" width="15.140625" style="0" customWidth="1"/>
    <col min="7" max="7" width="8.7109375" style="0" hidden="1" customWidth="1"/>
  </cols>
  <sheetData>
    <row r="1" spans="1:4" ht="12.75">
      <c r="A1" s="1" t="s">
        <v>0</v>
      </c>
      <c r="B1" s="1"/>
      <c r="C1" s="1"/>
      <c r="D1" s="1"/>
    </row>
    <row r="2" spans="1:4" ht="15">
      <c r="A2" s="2" t="s">
        <v>1</v>
      </c>
      <c r="B2" s="1"/>
      <c r="C2" s="1"/>
      <c r="D2" s="1"/>
    </row>
    <row r="3" ht="15">
      <c r="A3" s="2" t="s">
        <v>2</v>
      </c>
    </row>
    <row r="4" ht="15">
      <c r="A4" s="2"/>
    </row>
    <row r="5" spans="1:4" ht="15">
      <c r="A5" s="3" t="s">
        <v>3</v>
      </c>
      <c r="B5" s="4"/>
      <c r="C5" s="4"/>
      <c r="D5" s="4"/>
    </row>
    <row r="6" spans="1:4" ht="15">
      <c r="A6" s="3" t="s">
        <v>4</v>
      </c>
      <c r="B6" s="5" t="s">
        <v>5</v>
      </c>
      <c r="C6" s="6"/>
      <c r="D6" s="4"/>
    </row>
    <row r="7" ht="14.25" customHeight="1" hidden="1">
      <c r="A7" s="7" t="s">
        <v>6</v>
      </c>
    </row>
    <row r="8" spans="1:6" ht="15.75" customHeight="1" hidden="1">
      <c r="A8" s="8"/>
      <c r="B8" s="8"/>
      <c r="C8" s="9"/>
      <c r="D8" s="8"/>
      <c r="E8" s="10"/>
      <c r="F8" s="11" t="s">
        <v>7</v>
      </c>
    </row>
    <row r="9" spans="1:6" ht="21" customHeight="1" thickBot="1">
      <c r="A9" s="12"/>
      <c r="B9" s="12"/>
      <c r="C9" s="13"/>
      <c r="D9" s="12"/>
      <c r="E9" s="14"/>
      <c r="F9" s="15"/>
    </row>
    <row r="10" spans="1:9" ht="18" customHeight="1">
      <c r="A10" s="16" t="s">
        <v>8</v>
      </c>
      <c r="B10" s="16" t="s">
        <v>9</v>
      </c>
      <c r="C10" s="17" t="s">
        <v>10</v>
      </c>
      <c r="D10" s="17" t="s">
        <v>11</v>
      </c>
      <c r="E10" s="17" t="s">
        <v>11</v>
      </c>
      <c r="F10" s="17" t="s">
        <v>12</v>
      </c>
      <c r="I10" s="18"/>
    </row>
    <row r="11" spans="1:6" ht="14.25" customHeight="1" thickBot="1">
      <c r="A11" s="19"/>
      <c r="B11" s="19"/>
      <c r="C11" s="20" t="s">
        <v>13</v>
      </c>
      <c r="D11" s="20" t="s">
        <v>14</v>
      </c>
      <c r="E11" s="20" t="s">
        <v>15</v>
      </c>
      <c r="F11" s="20" t="s">
        <v>16</v>
      </c>
    </row>
    <row r="12" spans="1:6" ht="15" thickBot="1">
      <c r="A12" s="21" t="s">
        <v>17</v>
      </c>
      <c r="B12" s="22" t="s">
        <v>18</v>
      </c>
      <c r="C12" s="22">
        <v>1</v>
      </c>
      <c r="D12" s="22">
        <v>2</v>
      </c>
      <c r="E12" s="22">
        <v>3</v>
      </c>
      <c r="F12" s="22" t="s">
        <v>19</v>
      </c>
    </row>
    <row r="13" spans="1:8" ht="15" customHeight="1">
      <c r="A13" s="23" t="s">
        <v>20</v>
      </c>
      <c r="B13" s="24"/>
      <c r="C13" s="25">
        <f>C17+C18+C19</f>
        <v>13033000</v>
      </c>
      <c r="D13" s="25">
        <f>SUM(D17:D19)</f>
        <v>5059000</v>
      </c>
      <c r="E13" s="25">
        <f>SUM(F13-D13)</f>
        <v>643000</v>
      </c>
      <c r="F13" s="25">
        <f>SUM(F17:F19)</f>
        <v>5702000</v>
      </c>
      <c r="H13" s="26"/>
    </row>
    <row r="14" spans="1:6" ht="16.5" customHeight="1" hidden="1">
      <c r="A14" s="27" t="s">
        <v>21</v>
      </c>
      <c r="B14" s="28"/>
      <c r="C14" s="29"/>
      <c r="D14" s="29"/>
      <c r="E14" s="30"/>
      <c r="F14" s="29"/>
    </row>
    <row r="15" spans="1:6" ht="14.25" customHeight="1" thickBot="1">
      <c r="A15" s="27" t="s">
        <v>21</v>
      </c>
      <c r="B15" s="31"/>
      <c r="C15" s="31"/>
      <c r="D15" s="32"/>
      <c r="E15" s="33"/>
      <c r="F15" s="32"/>
    </row>
    <row r="16" spans="1:6" ht="16.5" customHeight="1" thickBot="1">
      <c r="A16" s="27" t="s">
        <v>22</v>
      </c>
      <c r="B16" s="31"/>
      <c r="C16" s="31"/>
      <c r="D16" s="32"/>
      <c r="E16" s="32"/>
      <c r="F16" s="32"/>
    </row>
    <row r="17" spans="1:6" ht="18" customHeight="1" thickBot="1">
      <c r="A17" s="34" t="s">
        <v>23</v>
      </c>
      <c r="B17" s="35" t="s">
        <v>24</v>
      </c>
      <c r="C17" s="36">
        <f>C23</f>
        <v>6743000</v>
      </c>
      <c r="D17" s="37">
        <v>3000000</v>
      </c>
      <c r="E17" s="37">
        <f>SUM(F17-D17)</f>
        <v>643000</v>
      </c>
      <c r="F17" s="37">
        <v>3643000</v>
      </c>
    </row>
    <row r="18" spans="1:6" ht="15.75" thickBot="1">
      <c r="A18" s="38" t="s">
        <v>25</v>
      </c>
      <c r="B18" s="39" t="s">
        <v>26</v>
      </c>
      <c r="C18" s="36">
        <f>C41</f>
        <v>5242000</v>
      </c>
      <c r="D18" s="40">
        <v>1732000</v>
      </c>
      <c r="E18" s="41">
        <f>SUM(F18-D18)</f>
        <v>0</v>
      </c>
      <c r="F18" s="40">
        <v>1732000</v>
      </c>
    </row>
    <row r="19" spans="1:6" ht="15.75" thickBot="1">
      <c r="A19" s="27"/>
      <c r="B19" s="39" t="s">
        <v>27</v>
      </c>
      <c r="C19" s="42">
        <v>1048000</v>
      </c>
      <c r="D19" s="43">
        <v>327000</v>
      </c>
      <c r="E19" s="44">
        <f>SUM(F19-D19)</f>
        <v>0</v>
      </c>
      <c r="F19" s="43">
        <v>327000</v>
      </c>
    </row>
    <row r="20" spans="1:6" ht="18">
      <c r="A20" s="45" t="s">
        <v>28</v>
      </c>
      <c r="B20" s="46"/>
      <c r="C20" s="47">
        <f>SUM(C22+C66)</f>
        <v>13033000</v>
      </c>
      <c r="D20" s="47">
        <f>SUM(D22+D66)</f>
        <v>3782763</v>
      </c>
      <c r="E20" s="47">
        <f>SUM(E22+E66)</f>
        <v>567019.9600000001</v>
      </c>
      <c r="F20" s="47">
        <f>SUM(F22+F66)</f>
        <v>4349782.96</v>
      </c>
    </row>
    <row r="21" spans="1:6" ht="13.5" customHeight="1" thickBot="1">
      <c r="A21" s="27" t="s">
        <v>21</v>
      </c>
      <c r="B21" s="28"/>
      <c r="C21" s="29"/>
      <c r="D21" s="29"/>
      <c r="E21" s="29"/>
      <c r="F21" s="29"/>
    </row>
    <row r="22" spans="1:6" ht="18" thickBot="1">
      <c r="A22" s="48" t="s">
        <v>29</v>
      </c>
      <c r="B22" s="31" t="s">
        <v>30</v>
      </c>
      <c r="C22" s="32">
        <f>SUM(C23+C41)</f>
        <v>11985000</v>
      </c>
      <c r="D22" s="32">
        <f>SUM(D23+D41)-1</f>
        <v>3782763</v>
      </c>
      <c r="E22" s="32">
        <f>SUM(E23+E41)</f>
        <v>553322.1100000001</v>
      </c>
      <c r="F22" s="32">
        <f>SUM(F23+F41)</f>
        <v>4336085.11</v>
      </c>
    </row>
    <row r="23" spans="1:6" ht="30" customHeight="1" thickBot="1">
      <c r="A23" s="48" t="s">
        <v>31</v>
      </c>
      <c r="B23" s="49" t="s">
        <v>32</v>
      </c>
      <c r="C23" s="50">
        <f>SUM(C24+C32+C35)</f>
        <v>6743000</v>
      </c>
      <c r="D23" s="50">
        <f>SUM(D24+D35+D32)</f>
        <v>2854134</v>
      </c>
      <c r="E23" s="50">
        <f aca="true" t="shared" si="0" ref="E23:E29">SUM(F23-D23)</f>
        <v>468255.6000000001</v>
      </c>
      <c r="F23" s="50">
        <f>SUM(F24+F35+F32)</f>
        <v>3322389.6</v>
      </c>
    </row>
    <row r="24" spans="1:6" ht="20.25" customHeight="1" thickBot="1">
      <c r="A24" s="48" t="s">
        <v>33</v>
      </c>
      <c r="B24" s="31" t="s">
        <v>34</v>
      </c>
      <c r="C24" s="50">
        <f>SUM(C25:C31)</f>
        <v>5260000</v>
      </c>
      <c r="D24" s="50">
        <f>SUM(D25:D31)</f>
        <v>2304574</v>
      </c>
      <c r="E24" s="50">
        <f t="shared" si="0"/>
        <v>371741.6000000001</v>
      </c>
      <c r="F24" s="50">
        <f>SUM(F25:F31)</f>
        <v>2676315.6</v>
      </c>
    </row>
    <row r="25" spans="1:6" ht="16.5" customHeight="1" thickBot="1">
      <c r="A25" s="27" t="s">
        <v>35</v>
      </c>
      <c r="B25" s="51" t="s">
        <v>36</v>
      </c>
      <c r="C25" s="52">
        <v>4879000</v>
      </c>
      <c r="D25" s="52">
        <f>2269321</f>
        <v>2269321</v>
      </c>
      <c r="E25" s="52">
        <f t="shared" si="0"/>
        <v>363341</v>
      </c>
      <c r="F25" s="52">
        <v>2632662</v>
      </c>
    </row>
    <row r="26" spans="1:6" ht="19.5" customHeight="1" thickBot="1">
      <c r="A26" s="27" t="s">
        <v>37</v>
      </c>
      <c r="B26" s="51" t="s">
        <v>38</v>
      </c>
      <c r="C26" s="52">
        <v>10000</v>
      </c>
      <c r="D26" s="52">
        <v>1125</v>
      </c>
      <c r="E26" s="52">
        <f t="shared" si="0"/>
        <v>484</v>
      </c>
      <c r="F26" s="52">
        <v>1609</v>
      </c>
    </row>
    <row r="27" spans="1:6" ht="16.5" customHeight="1" thickBot="1">
      <c r="A27" s="27" t="s">
        <v>39</v>
      </c>
      <c r="B27" s="51" t="s">
        <v>40</v>
      </c>
      <c r="C27" s="52">
        <v>240000</v>
      </c>
      <c r="D27" s="52"/>
      <c r="E27" s="52"/>
      <c r="F27" s="52"/>
    </row>
    <row r="28" spans="1:6" ht="20.25" customHeight="1" thickBot="1">
      <c r="A28" s="27" t="s">
        <v>41</v>
      </c>
      <c r="B28" s="51" t="s">
        <v>42</v>
      </c>
      <c r="C28" s="52"/>
      <c r="D28" s="52"/>
      <c r="E28" s="52"/>
      <c r="F28" s="52"/>
    </row>
    <row r="29" spans="1:6" ht="31.5" thickBot="1">
      <c r="A29" s="53" t="s">
        <v>43</v>
      </c>
      <c r="B29" s="54" t="s">
        <v>44</v>
      </c>
      <c r="C29" s="55">
        <v>56000</v>
      </c>
      <c r="D29" s="55">
        <v>12816</v>
      </c>
      <c r="E29" s="55">
        <f t="shared" si="0"/>
        <v>2030</v>
      </c>
      <c r="F29" s="55">
        <v>14846</v>
      </c>
    </row>
    <row r="30" spans="1:6" ht="15.75" thickBot="1">
      <c r="A30" s="27" t="s">
        <v>45</v>
      </c>
      <c r="B30" s="51" t="s">
        <v>46</v>
      </c>
      <c r="C30" s="52">
        <v>20000</v>
      </c>
      <c r="D30" s="52">
        <v>315</v>
      </c>
      <c r="E30" s="56">
        <f>SUM(F30-D30)</f>
        <v>1279.6</v>
      </c>
      <c r="F30" s="52">
        <v>1594.6</v>
      </c>
    </row>
    <row r="31" spans="1:6" ht="15.75" thickBot="1">
      <c r="A31" s="27" t="s">
        <v>47</v>
      </c>
      <c r="B31" s="51" t="s">
        <v>48</v>
      </c>
      <c r="C31" s="52">
        <v>55000</v>
      </c>
      <c r="D31" s="52">
        <v>20997</v>
      </c>
      <c r="E31" s="57">
        <f>SUM(F31-D31)</f>
        <v>4607</v>
      </c>
      <c r="F31" s="52">
        <v>25604</v>
      </c>
    </row>
    <row r="32" spans="1:6" ht="15" thickBot="1">
      <c r="A32" s="58" t="s">
        <v>49</v>
      </c>
      <c r="B32" s="59">
        <v>10.02</v>
      </c>
      <c r="C32" s="60">
        <f>SUM(C33:C34)</f>
        <v>248000</v>
      </c>
      <c r="D32" s="61">
        <f>SUM(D33)</f>
        <v>0</v>
      </c>
      <c r="E32" s="62">
        <f>SUM(F33-D33)</f>
        <v>0</v>
      </c>
      <c r="F32" s="61">
        <f>SUM(F33)</f>
        <v>0</v>
      </c>
    </row>
    <row r="33" spans="1:6" ht="15.75" thickBot="1">
      <c r="A33" s="27" t="s">
        <v>50</v>
      </c>
      <c r="B33" s="51" t="s">
        <v>51</v>
      </c>
      <c r="C33" s="63">
        <v>10000</v>
      </c>
      <c r="D33" s="52">
        <v>0</v>
      </c>
      <c r="E33" s="64">
        <f>SUM(F33-D33)</f>
        <v>0</v>
      </c>
      <c r="F33" s="52">
        <v>0</v>
      </c>
    </row>
    <row r="34" spans="1:6" ht="15.75" thickBot="1">
      <c r="A34" s="27" t="s">
        <v>52</v>
      </c>
      <c r="B34" s="51" t="s">
        <v>53</v>
      </c>
      <c r="C34" s="63">
        <v>238000</v>
      </c>
      <c r="D34" s="52"/>
      <c r="E34" s="65"/>
      <c r="F34" s="52"/>
    </row>
    <row r="35" spans="1:6" ht="15" thickBot="1">
      <c r="A35" s="48" t="s">
        <v>54</v>
      </c>
      <c r="B35" s="31" t="s">
        <v>55</v>
      </c>
      <c r="C35" s="50">
        <f>SUM(C36:C40)</f>
        <v>1235000</v>
      </c>
      <c r="D35" s="50">
        <f>SUM(D36:D40)</f>
        <v>549560</v>
      </c>
      <c r="E35" s="50">
        <f aca="true" t="shared" si="1" ref="E35:E40">SUM(F35-D35)</f>
        <v>96514</v>
      </c>
      <c r="F35" s="50">
        <f>SUM(F36:F40)</f>
        <v>646074</v>
      </c>
    </row>
    <row r="36" spans="1:6" ht="15.75" thickBot="1">
      <c r="A36" s="27" t="s">
        <v>56</v>
      </c>
      <c r="B36" s="51" t="s">
        <v>57</v>
      </c>
      <c r="C36" s="63">
        <v>807000</v>
      </c>
      <c r="D36" s="52">
        <v>367757</v>
      </c>
      <c r="E36" s="52">
        <f t="shared" si="1"/>
        <v>60439</v>
      </c>
      <c r="F36" s="52">
        <v>428196</v>
      </c>
    </row>
    <row r="37" spans="1:6" ht="15.75" thickBot="1">
      <c r="A37" s="27" t="s">
        <v>58</v>
      </c>
      <c r="B37" s="51" t="s">
        <v>59</v>
      </c>
      <c r="C37" s="63">
        <v>27000</v>
      </c>
      <c r="D37" s="52">
        <v>11336</v>
      </c>
      <c r="E37" s="52">
        <f t="shared" si="1"/>
        <v>2094</v>
      </c>
      <c r="F37" s="52">
        <v>13430</v>
      </c>
    </row>
    <row r="38" spans="1:6" ht="18.75" customHeight="1" thickBot="1">
      <c r="A38" s="27" t="s">
        <v>60</v>
      </c>
      <c r="B38" s="51" t="s">
        <v>61</v>
      </c>
      <c r="C38" s="63">
        <v>285000</v>
      </c>
      <c r="D38" s="52">
        <v>119836</v>
      </c>
      <c r="E38" s="52">
        <f t="shared" si="1"/>
        <v>19418</v>
      </c>
      <c r="F38" s="52">
        <v>139254</v>
      </c>
    </row>
    <row r="39" spans="1:6" ht="30" customHeight="1" thickBot="1">
      <c r="A39" s="53" t="s">
        <v>62</v>
      </c>
      <c r="B39" s="66" t="s">
        <v>63</v>
      </c>
      <c r="C39" s="55">
        <v>9000</v>
      </c>
      <c r="D39" s="55">
        <v>3724</v>
      </c>
      <c r="E39" s="55">
        <f t="shared" si="1"/>
        <v>686</v>
      </c>
      <c r="F39" s="55">
        <v>4410</v>
      </c>
    </row>
    <row r="40" spans="1:6" ht="15" customHeight="1" thickBot="1">
      <c r="A40" s="27" t="s">
        <v>64</v>
      </c>
      <c r="B40" s="51" t="s">
        <v>65</v>
      </c>
      <c r="C40" s="63">
        <v>107000</v>
      </c>
      <c r="D40" s="52">
        <v>46907</v>
      </c>
      <c r="E40" s="52">
        <f t="shared" si="1"/>
        <v>13877</v>
      </c>
      <c r="F40" s="52">
        <v>60784</v>
      </c>
    </row>
    <row r="41" spans="1:6" ht="15.75" thickBot="1">
      <c r="A41" s="48" t="s">
        <v>66</v>
      </c>
      <c r="B41" s="31" t="s">
        <v>67</v>
      </c>
      <c r="C41" s="50">
        <f>SUM(C42+C52+C53+C55+C58+C59+C60+C61+C62+C63)</f>
        <v>5242000</v>
      </c>
      <c r="D41" s="50">
        <f>SUM(D42+D52+D53+D55+D58+D59+D60+D61+D62+D63)</f>
        <v>928630</v>
      </c>
      <c r="E41" s="50">
        <f>SUM(E42+E52+E53+E55+E58+E59+E60+E61+E62+E63)+1</f>
        <v>85066.51000000001</v>
      </c>
      <c r="F41" s="50">
        <f>SUM(F42+F52+F53+F55+F58+F59+F60+F61+F62+F63)</f>
        <v>1013695.51</v>
      </c>
    </row>
    <row r="42" spans="1:6" ht="15" thickBot="1">
      <c r="A42" s="48" t="s">
        <v>68</v>
      </c>
      <c r="B42" s="31" t="s">
        <v>69</v>
      </c>
      <c r="C42" s="50">
        <f>SUM(C43:C51)</f>
        <v>2431000</v>
      </c>
      <c r="D42" s="50">
        <f>SUM(D43:D51)</f>
        <v>812388</v>
      </c>
      <c r="E42" s="50">
        <f>SUM(E43:E51)</f>
        <v>65330.490000000005</v>
      </c>
      <c r="F42" s="50">
        <f>SUM(F43:F51)</f>
        <v>877718.49</v>
      </c>
    </row>
    <row r="43" spans="1:6" ht="15.75" thickBot="1">
      <c r="A43" s="27" t="s">
        <v>70</v>
      </c>
      <c r="B43" s="51" t="s">
        <v>71</v>
      </c>
      <c r="C43" s="63">
        <v>10000</v>
      </c>
      <c r="D43" s="52">
        <v>0</v>
      </c>
      <c r="E43" s="52">
        <f aca="true" t="shared" si="2" ref="E43:E68">SUM(F43-D43)</f>
        <v>0</v>
      </c>
      <c r="F43" s="52">
        <v>0</v>
      </c>
    </row>
    <row r="44" spans="1:6" ht="15.75" thickBot="1">
      <c r="A44" s="27" t="s">
        <v>72</v>
      </c>
      <c r="B44" s="51" t="s">
        <v>73</v>
      </c>
      <c r="C44" s="63">
        <v>19000</v>
      </c>
      <c r="D44" s="52">
        <v>4180</v>
      </c>
      <c r="E44" s="52">
        <f t="shared" si="2"/>
        <v>-0.31999999999970896</v>
      </c>
      <c r="F44" s="52">
        <v>4179.68</v>
      </c>
    </row>
    <row r="45" spans="1:6" ht="15.75" thickBot="1">
      <c r="A45" s="27" t="s">
        <v>74</v>
      </c>
      <c r="B45" s="51" t="s">
        <v>75</v>
      </c>
      <c r="C45" s="63">
        <v>682000</v>
      </c>
      <c r="D45" s="52">
        <v>323333</v>
      </c>
      <c r="E45" s="52">
        <f t="shared" si="2"/>
        <v>17034</v>
      </c>
      <c r="F45" s="52">
        <v>340367</v>
      </c>
    </row>
    <row r="46" spans="1:6" ht="15.75" thickBot="1">
      <c r="A46" s="27" t="s">
        <v>76</v>
      </c>
      <c r="B46" s="51" t="s">
        <v>77</v>
      </c>
      <c r="C46" s="63">
        <v>31000</v>
      </c>
      <c r="D46" s="52">
        <v>13771</v>
      </c>
      <c r="E46" s="52">
        <f t="shared" si="2"/>
        <v>1063.1499999999996</v>
      </c>
      <c r="F46" s="52">
        <v>14834.15</v>
      </c>
    </row>
    <row r="47" spans="1:6" ht="15.75" thickBot="1">
      <c r="A47" s="27" t="s">
        <v>78</v>
      </c>
      <c r="B47" s="51" t="s">
        <v>79</v>
      </c>
      <c r="C47" s="63">
        <v>30000</v>
      </c>
      <c r="D47" s="52">
        <v>0</v>
      </c>
      <c r="E47" s="52">
        <f>SUM(F47-D47)</f>
        <v>0</v>
      </c>
      <c r="F47" s="52">
        <v>0</v>
      </c>
    </row>
    <row r="48" spans="1:6" ht="15.75" thickBot="1">
      <c r="A48" s="27" t="s">
        <v>80</v>
      </c>
      <c r="B48" s="51" t="s">
        <v>81</v>
      </c>
      <c r="C48" s="63"/>
      <c r="D48" s="52"/>
      <c r="E48" s="52"/>
      <c r="F48" s="52"/>
    </row>
    <row r="49" spans="1:6" ht="30" customHeight="1" thickBot="1">
      <c r="A49" s="53" t="s">
        <v>82</v>
      </c>
      <c r="B49" s="66" t="s">
        <v>83</v>
      </c>
      <c r="C49" s="55">
        <v>300000</v>
      </c>
      <c r="D49" s="67">
        <v>135880</v>
      </c>
      <c r="E49" s="55">
        <f t="shared" si="2"/>
        <v>100.66000000000349</v>
      </c>
      <c r="F49" s="67">
        <v>135980.66</v>
      </c>
    </row>
    <row r="50" spans="1:6" ht="18.75" customHeight="1" thickBot="1">
      <c r="A50" s="53" t="s">
        <v>84</v>
      </c>
      <c r="B50" s="54" t="s">
        <v>85</v>
      </c>
      <c r="C50" s="68">
        <v>542000</v>
      </c>
      <c r="D50" s="55">
        <v>108441</v>
      </c>
      <c r="E50" s="55">
        <f t="shared" si="2"/>
        <v>20664</v>
      </c>
      <c r="F50" s="55">
        <v>129105</v>
      </c>
    </row>
    <row r="51" spans="1:6" ht="15.75" customHeight="1" thickBot="1">
      <c r="A51" s="27" t="s">
        <v>86</v>
      </c>
      <c r="B51" s="51" t="s">
        <v>87</v>
      </c>
      <c r="C51" s="63">
        <v>817000</v>
      </c>
      <c r="D51" s="52">
        <v>226783</v>
      </c>
      <c r="E51" s="52">
        <f t="shared" si="2"/>
        <v>26469</v>
      </c>
      <c r="F51" s="52">
        <v>253252</v>
      </c>
    </row>
    <row r="52" spans="1:6" s="72" customFormat="1" ht="15.75" customHeight="1" thickBot="1">
      <c r="A52" s="69" t="s">
        <v>88</v>
      </c>
      <c r="B52" s="70" t="s">
        <v>89</v>
      </c>
      <c r="C52" s="71">
        <v>676000</v>
      </c>
      <c r="D52" s="71">
        <v>4075</v>
      </c>
      <c r="E52" s="71">
        <f t="shared" si="2"/>
        <v>940.9799999999996</v>
      </c>
      <c r="F52" s="71">
        <v>5015.98</v>
      </c>
    </row>
    <row r="53" spans="1:6" ht="15" thickBot="1">
      <c r="A53" s="69" t="s">
        <v>90</v>
      </c>
      <c r="B53" s="70" t="s">
        <v>91</v>
      </c>
      <c r="C53" s="71">
        <f>C54</f>
        <v>559000</v>
      </c>
      <c r="D53" s="71">
        <f>SUM(D54)</f>
        <v>6244</v>
      </c>
      <c r="E53" s="71">
        <f t="shared" si="2"/>
        <v>-0.4499999999998181</v>
      </c>
      <c r="F53" s="71">
        <f>SUM(F54)</f>
        <v>6243.55</v>
      </c>
    </row>
    <row r="54" spans="1:6" ht="15.75" thickBot="1">
      <c r="A54" s="27" t="s">
        <v>92</v>
      </c>
      <c r="B54" s="51" t="s">
        <v>93</v>
      </c>
      <c r="C54" s="63">
        <v>559000</v>
      </c>
      <c r="D54" s="63">
        <v>6244</v>
      </c>
      <c r="E54" s="63">
        <f t="shared" si="2"/>
        <v>-0.4499999999998181</v>
      </c>
      <c r="F54" s="63">
        <v>6243.55</v>
      </c>
    </row>
    <row r="55" spans="1:6" ht="18" customHeight="1" thickBot="1">
      <c r="A55" s="48" t="s">
        <v>94</v>
      </c>
      <c r="B55" s="31" t="s">
        <v>95</v>
      </c>
      <c r="C55" s="32">
        <f>SUM(C56+C57)</f>
        <v>132000</v>
      </c>
      <c r="D55" s="32">
        <f>SUM(D56:D57)</f>
        <v>1961</v>
      </c>
      <c r="E55" s="32">
        <f t="shared" si="2"/>
        <v>11232.67</v>
      </c>
      <c r="F55" s="32">
        <f>SUM(F56:F57)</f>
        <v>13193.67</v>
      </c>
    </row>
    <row r="56" spans="1:11" ht="18.75" customHeight="1" thickBot="1">
      <c r="A56" s="27" t="s">
        <v>96</v>
      </c>
      <c r="B56" s="51" t="s">
        <v>97</v>
      </c>
      <c r="C56" s="63">
        <v>42000</v>
      </c>
      <c r="D56" s="63">
        <v>1961</v>
      </c>
      <c r="E56" s="63">
        <f t="shared" si="2"/>
        <v>239.67000000000007</v>
      </c>
      <c r="F56" s="63">
        <v>2200.67</v>
      </c>
      <c r="K56">
        <v>13547.73</v>
      </c>
    </row>
    <row r="57" spans="1:11" ht="15.75" thickBot="1">
      <c r="A57" s="27" t="s">
        <v>98</v>
      </c>
      <c r="B57" s="51" t="s">
        <v>99</v>
      </c>
      <c r="C57" s="63">
        <v>90000</v>
      </c>
      <c r="D57" s="63">
        <v>0</v>
      </c>
      <c r="E57" s="63">
        <f>SUM(F57-D57)</f>
        <v>10993</v>
      </c>
      <c r="F57" s="63">
        <v>10993</v>
      </c>
      <c r="K57">
        <v>218</v>
      </c>
    </row>
    <row r="58" spans="1:11" ht="15" thickBot="1">
      <c r="A58" s="48" t="s">
        <v>100</v>
      </c>
      <c r="B58" s="31" t="s">
        <v>101</v>
      </c>
      <c r="C58" s="32">
        <v>700000</v>
      </c>
      <c r="D58" s="32">
        <v>19103</v>
      </c>
      <c r="E58" s="32">
        <f>SUM(F58-D58)</f>
        <v>2994.8300000000017</v>
      </c>
      <c r="F58" s="32">
        <v>22097.83</v>
      </c>
      <c r="K58">
        <v>13320</v>
      </c>
    </row>
    <row r="59" spans="1:11" ht="15" thickBot="1">
      <c r="A59" s="48" t="s">
        <v>102</v>
      </c>
      <c r="B59" s="31" t="s">
        <v>103</v>
      </c>
      <c r="C59" s="32"/>
      <c r="D59" s="50">
        <v>0</v>
      </c>
      <c r="E59" s="32">
        <f>SUM(F59-D59)</f>
        <v>0</v>
      </c>
      <c r="F59" s="50">
        <v>0</v>
      </c>
      <c r="K59">
        <v>6658.05</v>
      </c>
    </row>
    <row r="60" spans="1:11" ht="15" thickBot="1">
      <c r="A60" s="48" t="s">
        <v>104</v>
      </c>
      <c r="B60" s="31" t="s">
        <v>105</v>
      </c>
      <c r="C60" s="32">
        <v>150000</v>
      </c>
      <c r="D60" s="50">
        <v>14900</v>
      </c>
      <c r="E60" s="32">
        <f t="shared" si="2"/>
        <v>2673.4500000000007</v>
      </c>
      <c r="F60" s="50">
        <v>17573.45</v>
      </c>
      <c r="K60">
        <v>21962.1</v>
      </c>
    </row>
    <row r="61" spans="1:11" ht="15" thickBot="1">
      <c r="A61" s="48" t="s">
        <v>106</v>
      </c>
      <c r="B61" s="31" t="s">
        <v>107</v>
      </c>
      <c r="C61" s="32">
        <v>69000</v>
      </c>
      <c r="D61" s="50">
        <v>10329</v>
      </c>
      <c r="E61" s="32">
        <f t="shared" si="2"/>
        <v>214.6900000000005</v>
      </c>
      <c r="F61" s="50">
        <v>10543.69</v>
      </c>
      <c r="K61">
        <v>255</v>
      </c>
    </row>
    <row r="62" spans="1:11" ht="30" thickBot="1">
      <c r="A62" s="48" t="s">
        <v>108</v>
      </c>
      <c r="B62" s="31">
        <v>20.25</v>
      </c>
      <c r="C62" s="50">
        <v>3000</v>
      </c>
      <c r="D62" s="50">
        <v>2927</v>
      </c>
      <c r="E62" s="50">
        <f t="shared" si="2"/>
        <v>0.30999999999994543</v>
      </c>
      <c r="F62" s="50">
        <v>2927.31</v>
      </c>
      <c r="K62">
        <f>SUM(K56:K61)</f>
        <v>55960.88</v>
      </c>
    </row>
    <row r="63" spans="1:6" ht="15" thickBot="1">
      <c r="A63" s="48" t="s">
        <v>109</v>
      </c>
      <c r="B63" s="31" t="s">
        <v>110</v>
      </c>
      <c r="C63" s="32">
        <f>SUM(C64+C65)</f>
        <v>522000</v>
      </c>
      <c r="D63" s="32">
        <f>SUM(D64:D65)</f>
        <v>56703</v>
      </c>
      <c r="E63" s="32">
        <f>SUM(F63-D63)</f>
        <v>1678.5400000000009</v>
      </c>
      <c r="F63" s="32">
        <f>SUM(F64:F65)</f>
        <v>58381.54</v>
      </c>
    </row>
    <row r="64" spans="1:6" ht="15.75" thickBot="1">
      <c r="A64" s="27" t="s">
        <v>111</v>
      </c>
      <c r="B64" s="51" t="s">
        <v>112</v>
      </c>
      <c r="C64" s="63">
        <v>50000</v>
      </c>
      <c r="D64" s="63">
        <v>742</v>
      </c>
      <c r="E64" s="63">
        <f>SUM(F64-D64)</f>
        <v>0.40999999999996817</v>
      </c>
      <c r="F64" s="63">
        <v>742.41</v>
      </c>
    </row>
    <row r="65" spans="1:6" ht="15.75" thickBot="1">
      <c r="A65" s="27" t="s">
        <v>113</v>
      </c>
      <c r="B65" s="51" t="s">
        <v>114</v>
      </c>
      <c r="C65" s="63">
        <v>472000</v>
      </c>
      <c r="D65" s="63">
        <v>55961</v>
      </c>
      <c r="E65" s="63">
        <f t="shared" si="2"/>
        <v>1678.1299999999974</v>
      </c>
      <c r="F65" s="63">
        <v>57639.13</v>
      </c>
    </row>
    <row r="66" spans="1:6" ht="15" thickBot="1">
      <c r="A66" s="48" t="s">
        <v>115</v>
      </c>
      <c r="B66" s="31" t="s">
        <v>116</v>
      </c>
      <c r="C66" s="32">
        <f>C67</f>
        <v>1048000</v>
      </c>
      <c r="D66" s="32">
        <f>SUM(D67)</f>
        <v>0</v>
      </c>
      <c r="E66" s="32">
        <f t="shared" si="2"/>
        <v>13697.85</v>
      </c>
      <c r="F66" s="32">
        <f>SUM(F67)</f>
        <v>13697.85</v>
      </c>
    </row>
    <row r="67" spans="1:6" ht="15" thickBot="1">
      <c r="A67" s="48" t="s">
        <v>117</v>
      </c>
      <c r="B67" s="31" t="s">
        <v>118</v>
      </c>
      <c r="C67" s="32">
        <f>C68</f>
        <v>1048000</v>
      </c>
      <c r="D67" s="32">
        <f>SUM(D68)</f>
        <v>0</v>
      </c>
      <c r="E67" s="32">
        <f t="shared" si="2"/>
        <v>13697.85</v>
      </c>
      <c r="F67" s="32">
        <f>SUM(F68)</f>
        <v>13697.85</v>
      </c>
    </row>
    <row r="68" spans="1:6" ht="15" thickBot="1">
      <c r="A68" s="48" t="s">
        <v>119</v>
      </c>
      <c r="B68" s="31" t="s">
        <v>120</v>
      </c>
      <c r="C68" s="32">
        <f>SUM(C69:C74)</f>
        <v>1048000</v>
      </c>
      <c r="D68" s="32">
        <f>SUM(D69:D74)</f>
        <v>0</v>
      </c>
      <c r="E68" s="32">
        <f t="shared" si="2"/>
        <v>13697.85</v>
      </c>
      <c r="F68" s="32">
        <f>SUM(F69:F74)</f>
        <v>13697.85</v>
      </c>
    </row>
    <row r="69" spans="1:6" ht="15.75" thickBot="1">
      <c r="A69" s="27" t="s">
        <v>121</v>
      </c>
      <c r="B69" s="51" t="s">
        <v>122</v>
      </c>
      <c r="C69" s="63"/>
      <c r="D69" s="63"/>
      <c r="E69" s="63">
        <f>SUM(F69-D69)</f>
        <v>0</v>
      </c>
      <c r="F69" s="63"/>
    </row>
    <row r="70" spans="1:6" ht="31.5" customHeight="1" thickBot="1">
      <c r="A70" s="27" t="s">
        <v>123</v>
      </c>
      <c r="B70" s="73" t="s">
        <v>124</v>
      </c>
      <c r="C70" s="52">
        <v>692000</v>
      </c>
      <c r="D70" s="52"/>
      <c r="E70" s="52">
        <f>SUM(F70-D70)</f>
        <v>0</v>
      </c>
      <c r="F70" s="52">
        <v>0</v>
      </c>
    </row>
    <row r="71" spans="1:6" ht="15">
      <c r="A71" s="38" t="s">
        <v>125</v>
      </c>
      <c r="B71" s="74" t="s">
        <v>126</v>
      </c>
      <c r="C71" s="57"/>
      <c r="D71" s="75"/>
      <c r="E71" s="76"/>
      <c r="F71" s="75"/>
    </row>
    <row r="72" spans="1:6" ht="13.5" customHeight="1" thickBot="1">
      <c r="A72" s="27" t="s">
        <v>127</v>
      </c>
      <c r="B72" s="77"/>
      <c r="C72" s="78">
        <v>63000</v>
      </c>
      <c r="D72" s="79"/>
      <c r="E72" s="80"/>
      <c r="F72" s="79"/>
    </row>
    <row r="73" spans="1:6" ht="21" customHeight="1" thickBot="1">
      <c r="A73" s="27" t="s">
        <v>128</v>
      </c>
      <c r="B73" s="51" t="s">
        <v>129</v>
      </c>
      <c r="C73" s="63">
        <v>293000</v>
      </c>
      <c r="D73" s="63">
        <v>0</v>
      </c>
      <c r="E73" s="63">
        <f>SUM(F73-D73)</f>
        <v>13697.85</v>
      </c>
      <c r="F73" s="63">
        <v>13697.85</v>
      </c>
    </row>
    <row r="74" spans="1:6" ht="31.5" thickBot="1">
      <c r="A74" s="27" t="s">
        <v>130</v>
      </c>
      <c r="B74" s="51">
        <v>71.03</v>
      </c>
      <c r="C74" s="63"/>
      <c r="D74" s="63"/>
      <c r="E74" s="63"/>
      <c r="F74" s="63"/>
    </row>
    <row r="75" spans="1:6" ht="15.75" thickBot="1">
      <c r="A75" s="27"/>
      <c r="B75" s="73"/>
      <c r="C75" s="73"/>
      <c r="D75" s="52"/>
      <c r="E75" s="52"/>
      <c r="F75" s="52"/>
    </row>
    <row r="76" spans="1:7" ht="15.75" thickBot="1">
      <c r="A76" s="48" t="s">
        <v>131</v>
      </c>
      <c r="B76" s="51"/>
      <c r="C76" s="32"/>
      <c r="D76" s="32">
        <f>SUM(D13-D20)</f>
        <v>1276237</v>
      </c>
      <c r="E76" s="32">
        <f>SUM(E13-E20)</f>
        <v>75980.03999999992</v>
      </c>
      <c r="F76" s="32">
        <f>SUM(F13-F20)</f>
        <v>1352217.04</v>
      </c>
      <c r="G76" s="81"/>
    </row>
    <row r="77" spans="1:6" ht="15.75" thickBot="1">
      <c r="A77" s="27" t="s">
        <v>21</v>
      </c>
      <c r="B77" s="51"/>
      <c r="C77" s="51"/>
      <c r="D77" s="63"/>
      <c r="E77" s="63"/>
      <c r="F77" s="63"/>
    </row>
    <row r="78" spans="1:6" ht="15.75" thickBot="1">
      <c r="A78" s="27" t="s">
        <v>132</v>
      </c>
      <c r="B78" s="51"/>
      <c r="C78" s="51"/>
      <c r="D78" s="63">
        <f>SUM(D17-D23)</f>
        <v>145866</v>
      </c>
      <c r="E78" s="63">
        <f>SUM(E17-E23)</f>
        <v>174744.3999999999</v>
      </c>
      <c r="F78" s="63">
        <f>SUM(F17-F23)</f>
        <v>320610.3999999999</v>
      </c>
    </row>
    <row r="79" spans="1:6" ht="15.75" thickBot="1">
      <c r="A79" s="27" t="s">
        <v>133</v>
      </c>
      <c r="B79" s="51"/>
      <c r="C79" s="51"/>
      <c r="D79" s="63">
        <f>SUM(D18-D41)</f>
        <v>803370</v>
      </c>
      <c r="E79" s="63">
        <f>SUM(E18-E41)</f>
        <v>-85066.51000000001</v>
      </c>
      <c r="F79" s="63">
        <f>SUM(F18-F41)</f>
        <v>718304.49</v>
      </c>
    </row>
    <row r="80" spans="1:6" ht="15.75" thickBot="1">
      <c r="A80" s="27" t="s">
        <v>134</v>
      </c>
      <c r="B80" s="51"/>
      <c r="C80" s="51"/>
      <c r="D80" s="32"/>
      <c r="E80" s="32"/>
      <c r="F80" s="63"/>
    </row>
    <row r="81" spans="1:6" ht="15.75" thickBot="1">
      <c r="A81" s="27" t="s">
        <v>135</v>
      </c>
      <c r="B81" s="51"/>
      <c r="C81" s="51"/>
      <c r="D81" s="63">
        <f>SUM(D19-D66)</f>
        <v>327000</v>
      </c>
      <c r="E81" s="63">
        <f>SUM(F81-D81)</f>
        <v>-13697.849999999977</v>
      </c>
      <c r="F81" s="63">
        <f>SUM(F19-F66)</f>
        <v>313302.15</v>
      </c>
    </row>
    <row r="82" ht="15">
      <c r="A82" s="82"/>
    </row>
    <row r="85" spans="1:5" ht="12.75">
      <c r="A85" s="83" t="s">
        <v>136</v>
      </c>
      <c r="E85" s="83" t="s">
        <v>137</v>
      </c>
    </row>
    <row r="87" spans="1:5" ht="12.75">
      <c r="A87" s="1" t="s">
        <v>138</v>
      </c>
      <c r="E87" s="84" t="s">
        <v>139</v>
      </c>
    </row>
  </sheetData>
  <sheetProtection/>
  <mergeCells count="20"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 Sef</dc:creator>
  <cp:keywords/>
  <dc:description/>
  <cp:lastModifiedBy>Contabil Sef</cp:lastModifiedBy>
  <dcterms:created xsi:type="dcterms:W3CDTF">2017-09-04T11:00:43Z</dcterms:created>
  <dcterms:modified xsi:type="dcterms:W3CDTF">2017-09-04T11:01:24Z</dcterms:modified>
  <cp:category/>
  <cp:version/>
  <cp:contentType/>
  <cp:contentStatus/>
</cp:coreProperties>
</file>