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735" firstSheet="10" activeTab="11"/>
  </bookViews>
  <sheets>
    <sheet name="CONT_EXECUTIE_IAN_2017" sheetId="1" r:id="rId1"/>
    <sheet name="CONT_EXECUTIE_Feb_2017" sheetId="2" r:id="rId2"/>
    <sheet name="CONT_EXECUTIE_Mar_2017" sheetId="3" r:id="rId3"/>
    <sheet name="CONT_EXECUTIE_Apr_2017" sheetId="4" r:id="rId4"/>
    <sheet name="CONT_EXECUTIE_Mai_2017" sheetId="5" r:id="rId5"/>
    <sheet name="CONT_EXECUTIE_Iunie_2017" sheetId="6" r:id="rId6"/>
    <sheet name="CONT_EXECUTIE_Iulie_2017" sheetId="7" r:id="rId7"/>
    <sheet name="CONT_EXECUTIE_August_2017" sheetId="8" r:id="rId8"/>
    <sheet name="CONT_EXECUTIE_Septembrie_2017" sheetId="9" r:id="rId9"/>
    <sheet name="CONT_EXECUTIE_Octombrie_2017" sheetId="10" r:id="rId10"/>
    <sheet name="CONT_EXECUTIE_Noiembrie_2017" sheetId="11" r:id="rId11"/>
    <sheet name="CONT_EXECUTIE_Decembrie_2017" sheetId="12" r:id="rId12"/>
  </sheets>
  <definedNames>
    <definedName name="_xlnm.Print_Area" localSheetId="3">CONT_EXECUTIE_Apr_2017!$A$1:$H$86</definedName>
    <definedName name="_xlnm.Print_Area" localSheetId="7">CONT_EXECUTIE_August_2017!$A$1:$H$87</definedName>
    <definedName name="_xlnm.Print_Area" localSheetId="11">CONT_EXECUTIE_Decembrie_2017!$A$1:$H$87</definedName>
    <definedName name="_xlnm.Print_Area" localSheetId="1">CONT_EXECUTIE_Feb_2017!$A$1:$H$86</definedName>
    <definedName name="_xlnm.Print_Area" localSheetId="0">CONT_EXECUTIE_IAN_2017!$A$1:$H$86</definedName>
    <definedName name="_xlnm.Print_Area" localSheetId="6">CONT_EXECUTIE_Iulie_2017!$A$1:$H$86</definedName>
    <definedName name="_xlnm.Print_Area" localSheetId="5">CONT_EXECUTIE_Iunie_2017!$A$1:$H$86</definedName>
    <definedName name="_xlnm.Print_Area" localSheetId="4">CONT_EXECUTIE_Mai_2017!$A$1:$H$86</definedName>
    <definedName name="_xlnm.Print_Area" localSheetId="2">CONT_EXECUTIE_Mar_2017!$A$1:$H$86</definedName>
    <definedName name="_xlnm.Print_Area" localSheetId="10">CONT_EXECUTIE_Noiembrie_2017!$A$1:$H$87</definedName>
    <definedName name="_xlnm.Print_Area" localSheetId="9">CONT_EXECUTIE_Octombrie_2017!$A$1:$H$87</definedName>
    <definedName name="_xlnm.Print_Area" localSheetId="8">CONT_EXECUTIE_Septembrie_2017!$A$1:$H$87</definedName>
  </definedNames>
  <calcPr calcId="152511"/>
</workbook>
</file>

<file path=xl/calcChain.xml><?xml version="1.0" encoding="utf-8"?>
<calcChain xmlns="http://schemas.openxmlformats.org/spreadsheetml/2006/main">
  <c r="F18" i="12"/>
  <c r="F17"/>
  <c r="C19"/>
  <c r="E73"/>
  <c r="E70"/>
  <c r="E69"/>
  <c r="F68"/>
  <c r="E68"/>
  <c r="D68"/>
  <c r="C68"/>
  <c r="C67"/>
  <c r="C66"/>
  <c r="F67"/>
  <c r="E67"/>
  <c r="F66"/>
  <c r="F19"/>
  <c r="D67"/>
  <c r="E65"/>
  <c r="E64"/>
  <c r="F63"/>
  <c r="D63"/>
  <c r="E63"/>
  <c r="C63"/>
  <c r="K62"/>
  <c r="E62"/>
  <c r="E61"/>
  <c r="E60"/>
  <c r="E59"/>
  <c r="E58"/>
  <c r="E57"/>
  <c r="E56"/>
  <c r="F55"/>
  <c r="E55"/>
  <c r="D55"/>
  <c r="C55"/>
  <c r="E54"/>
  <c r="F53"/>
  <c r="E53"/>
  <c r="D53"/>
  <c r="C53"/>
  <c r="E52"/>
  <c r="E51"/>
  <c r="E42"/>
  <c r="E41"/>
  <c r="E50"/>
  <c r="E49"/>
  <c r="E47"/>
  <c r="E46"/>
  <c r="E45"/>
  <c r="E44"/>
  <c r="E43"/>
  <c r="F42"/>
  <c r="D42"/>
  <c r="D41"/>
  <c r="C42"/>
  <c r="E40"/>
  <c r="E39"/>
  <c r="E38"/>
  <c r="E37"/>
  <c r="E36"/>
  <c r="F35"/>
  <c r="D35"/>
  <c r="C35"/>
  <c r="E34"/>
  <c r="E33"/>
  <c r="F32"/>
  <c r="D32"/>
  <c r="E32"/>
  <c r="C32"/>
  <c r="E31"/>
  <c r="E30"/>
  <c r="E29"/>
  <c r="E26"/>
  <c r="E25"/>
  <c r="F24"/>
  <c r="D24"/>
  <c r="C24"/>
  <c r="D13"/>
  <c r="E32" i="11"/>
  <c r="F18"/>
  <c r="F17"/>
  <c r="E73"/>
  <c r="E70"/>
  <c r="E69"/>
  <c r="F68"/>
  <c r="F67"/>
  <c r="E68"/>
  <c r="D68"/>
  <c r="D67"/>
  <c r="D66"/>
  <c r="D81"/>
  <c r="C68"/>
  <c r="C67"/>
  <c r="C66"/>
  <c r="E65"/>
  <c r="E64"/>
  <c r="F63"/>
  <c r="E63"/>
  <c r="D63"/>
  <c r="C63"/>
  <c r="K62"/>
  <c r="E62"/>
  <c r="E61"/>
  <c r="E60"/>
  <c r="E59"/>
  <c r="E58"/>
  <c r="E57"/>
  <c r="E56"/>
  <c r="F55"/>
  <c r="E55"/>
  <c r="D55"/>
  <c r="C55"/>
  <c r="E54"/>
  <c r="F53"/>
  <c r="D53"/>
  <c r="C53"/>
  <c r="E52"/>
  <c r="E51"/>
  <c r="E50"/>
  <c r="E49"/>
  <c r="E47"/>
  <c r="E46"/>
  <c r="E45"/>
  <c r="E44"/>
  <c r="E43"/>
  <c r="F42"/>
  <c r="F41"/>
  <c r="D42"/>
  <c r="C42"/>
  <c r="E40"/>
  <c r="E39"/>
  <c r="E38"/>
  <c r="E37"/>
  <c r="E36"/>
  <c r="F35"/>
  <c r="D35"/>
  <c r="C35"/>
  <c r="E34"/>
  <c r="E33"/>
  <c r="F32"/>
  <c r="D32"/>
  <c r="C32"/>
  <c r="E31"/>
  <c r="E30"/>
  <c r="E29"/>
  <c r="E26"/>
  <c r="E25"/>
  <c r="F24"/>
  <c r="D24"/>
  <c r="C24"/>
  <c r="E19"/>
  <c r="F13"/>
  <c r="E13"/>
  <c r="D13"/>
  <c r="E34" i="10"/>
  <c r="F32"/>
  <c r="D32"/>
  <c r="E73"/>
  <c r="E70"/>
  <c r="E69"/>
  <c r="F68"/>
  <c r="E68"/>
  <c r="D68"/>
  <c r="C68"/>
  <c r="D67"/>
  <c r="D66"/>
  <c r="D81"/>
  <c r="C67"/>
  <c r="C66"/>
  <c r="E65"/>
  <c r="E64"/>
  <c r="F63"/>
  <c r="E63"/>
  <c r="D63"/>
  <c r="C63"/>
  <c r="K62"/>
  <c r="E62"/>
  <c r="E61"/>
  <c r="E60"/>
  <c r="E59"/>
  <c r="E58"/>
  <c r="E57"/>
  <c r="E56"/>
  <c r="F55"/>
  <c r="D55"/>
  <c r="E55"/>
  <c r="C55"/>
  <c r="E54"/>
  <c r="F53"/>
  <c r="D53"/>
  <c r="E53"/>
  <c r="C53"/>
  <c r="E52"/>
  <c r="E51"/>
  <c r="E50"/>
  <c r="E49"/>
  <c r="E47"/>
  <c r="E46"/>
  <c r="E45"/>
  <c r="E44"/>
  <c r="E43"/>
  <c r="F42"/>
  <c r="D42"/>
  <c r="C42"/>
  <c r="C41"/>
  <c r="E40"/>
  <c r="E39"/>
  <c r="E38"/>
  <c r="E37"/>
  <c r="E36"/>
  <c r="F35"/>
  <c r="D35"/>
  <c r="C35"/>
  <c r="C23"/>
  <c r="E33"/>
  <c r="E32"/>
  <c r="C32"/>
  <c r="E31"/>
  <c r="E30"/>
  <c r="E29"/>
  <c r="E26"/>
  <c r="E25"/>
  <c r="F24"/>
  <c r="D24"/>
  <c r="C24"/>
  <c r="E19"/>
  <c r="E18"/>
  <c r="E17"/>
  <c r="F13"/>
  <c r="D13"/>
  <c r="D22" i="9"/>
  <c r="E73"/>
  <c r="E70"/>
  <c r="E69"/>
  <c r="F68"/>
  <c r="D68"/>
  <c r="E68"/>
  <c r="C68"/>
  <c r="C67"/>
  <c r="C66"/>
  <c r="E65"/>
  <c r="E64"/>
  <c r="F63"/>
  <c r="E63"/>
  <c r="D63"/>
  <c r="C63"/>
  <c r="K62"/>
  <c r="E62"/>
  <c r="E61"/>
  <c r="E60"/>
  <c r="E59"/>
  <c r="E58"/>
  <c r="E57"/>
  <c r="E56"/>
  <c r="F55"/>
  <c r="D55"/>
  <c r="C55"/>
  <c r="E54"/>
  <c r="F53"/>
  <c r="E53"/>
  <c r="D53"/>
  <c r="C53"/>
  <c r="E52"/>
  <c r="E51"/>
  <c r="E50"/>
  <c r="E49"/>
  <c r="E47"/>
  <c r="E46"/>
  <c r="E45"/>
  <c r="E44"/>
  <c r="E43"/>
  <c r="F42"/>
  <c r="D42"/>
  <c r="C42"/>
  <c r="C41"/>
  <c r="E40"/>
  <c r="E39"/>
  <c r="E38"/>
  <c r="E37"/>
  <c r="E36"/>
  <c r="F35"/>
  <c r="D35"/>
  <c r="C35"/>
  <c r="E33"/>
  <c r="F32"/>
  <c r="E32"/>
  <c r="D32"/>
  <c r="C32"/>
  <c r="C23"/>
  <c r="E31"/>
  <c r="E30"/>
  <c r="E29"/>
  <c r="E26"/>
  <c r="E25"/>
  <c r="F24"/>
  <c r="F23"/>
  <c r="D24"/>
  <c r="C24"/>
  <c r="E19"/>
  <c r="E18"/>
  <c r="E17"/>
  <c r="F13"/>
  <c r="D13"/>
  <c r="D22" i="8"/>
  <c r="D25"/>
  <c r="F25" i="7"/>
  <c r="F24"/>
  <c r="C18" i="8"/>
  <c r="C17"/>
  <c r="C32"/>
  <c r="E73"/>
  <c r="E70"/>
  <c r="E69"/>
  <c r="F68"/>
  <c r="F67"/>
  <c r="D68"/>
  <c r="E68"/>
  <c r="C68"/>
  <c r="C67"/>
  <c r="C66"/>
  <c r="E65"/>
  <c r="E64"/>
  <c r="F63"/>
  <c r="D63"/>
  <c r="C63"/>
  <c r="K62"/>
  <c r="E62"/>
  <c r="E61"/>
  <c r="E60"/>
  <c r="E59"/>
  <c r="E58"/>
  <c r="E57"/>
  <c r="E56"/>
  <c r="F55"/>
  <c r="D55"/>
  <c r="C55"/>
  <c r="E54"/>
  <c r="F53"/>
  <c r="D53"/>
  <c r="C53"/>
  <c r="E52"/>
  <c r="E51"/>
  <c r="E50"/>
  <c r="E49"/>
  <c r="E47"/>
  <c r="E46"/>
  <c r="E45"/>
  <c r="E44"/>
  <c r="E43"/>
  <c r="F42"/>
  <c r="D42"/>
  <c r="C42"/>
  <c r="E40"/>
  <c r="E39"/>
  <c r="E38"/>
  <c r="E37"/>
  <c r="E36"/>
  <c r="F35"/>
  <c r="D35"/>
  <c r="C35"/>
  <c r="E33"/>
  <c r="F32"/>
  <c r="E32"/>
  <c r="D32"/>
  <c r="E31"/>
  <c r="E30"/>
  <c r="E29"/>
  <c r="E26"/>
  <c r="E25"/>
  <c r="D24"/>
  <c r="C24"/>
  <c r="E19"/>
  <c r="E18"/>
  <c r="E17"/>
  <c r="F13"/>
  <c r="E13"/>
  <c r="D13"/>
  <c r="K61" i="7"/>
  <c r="E61"/>
  <c r="E72"/>
  <c r="E69"/>
  <c r="E68"/>
  <c r="F67"/>
  <c r="E67"/>
  <c r="D67"/>
  <c r="C67"/>
  <c r="C66"/>
  <c r="C65"/>
  <c r="D66"/>
  <c r="D65"/>
  <c r="D80"/>
  <c r="E64"/>
  <c r="E63"/>
  <c r="F62"/>
  <c r="D62"/>
  <c r="C62"/>
  <c r="E60"/>
  <c r="E59"/>
  <c r="E58"/>
  <c r="E57"/>
  <c r="E56"/>
  <c r="E55"/>
  <c r="F54"/>
  <c r="E54"/>
  <c r="D54"/>
  <c r="C54"/>
  <c r="E53"/>
  <c r="F52"/>
  <c r="E52"/>
  <c r="D52"/>
  <c r="C52"/>
  <c r="C40"/>
  <c r="E51"/>
  <c r="E50"/>
  <c r="E49"/>
  <c r="E48"/>
  <c r="E46"/>
  <c r="E45"/>
  <c r="E44"/>
  <c r="E43"/>
  <c r="E42"/>
  <c r="F41"/>
  <c r="D41"/>
  <c r="C41"/>
  <c r="E39"/>
  <c r="E38"/>
  <c r="E37"/>
  <c r="E36"/>
  <c r="E35"/>
  <c r="F34"/>
  <c r="E34"/>
  <c r="D34"/>
  <c r="C34"/>
  <c r="E33"/>
  <c r="F32"/>
  <c r="E32"/>
  <c r="D32"/>
  <c r="C32"/>
  <c r="E31"/>
  <c r="E30"/>
  <c r="E29"/>
  <c r="E26"/>
  <c r="E25"/>
  <c r="D24"/>
  <c r="C24"/>
  <c r="E19"/>
  <c r="E18"/>
  <c r="E17"/>
  <c r="F13"/>
  <c r="D13"/>
  <c r="C13"/>
  <c r="D62" i="6"/>
  <c r="D40"/>
  <c r="F62"/>
  <c r="E62"/>
  <c r="E40"/>
  <c r="D54"/>
  <c r="E72"/>
  <c r="E69"/>
  <c r="E68"/>
  <c r="F67"/>
  <c r="E67"/>
  <c r="D67"/>
  <c r="C67"/>
  <c r="D66"/>
  <c r="D65"/>
  <c r="D80"/>
  <c r="C66"/>
  <c r="C65"/>
  <c r="E64"/>
  <c r="E63"/>
  <c r="C62"/>
  <c r="E60"/>
  <c r="E59"/>
  <c r="E58"/>
  <c r="E57"/>
  <c r="E56"/>
  <c r="E55"/>
  <c r="F54"/>
  <c r="E54"/>
  <c r="C54"/>
  <c r="E53"/>
  <c r="F52"/>
  <c r="E52"/>
  <c r="D52"/>
  <c r="C52"/>
  <c r="E51"/>
  <c r="E50"/>
  <c r="E49"/>
  <c r="E48"/>
  <c r="E46"/>
  <c r="E45"/>
  <c r="E44"/>
  <c r="E43"/>
  <c r="E42"/>
  <c r="F41"/>
  <c r="D41"/>
  <c r="C41"/>
  <c r="C40"/>
  <c r="E39"/>
  <c r="E38"/>
  <c r="E37"/>
  <c r="E36"/>
  <c r="E35"/>
  <c r="F34"/>
  <c r="D34"/>
  <c r="C34"/>
  <c r="E33"/>
  <c r="F32"/>
  <c r="E32"/>
  <c r="D32"/>
  <c r="C32"/>
  <c r="E31"/>
  <c r="E30"/>
  <c r="E29"/>
  <c r="E26"/>
  <c r="E25"/>
  <c r="F24"/>
  <c r="D24"/>
  <c r="D23"/>
  <c r="C24"/>
  <c r="C23"/>
  <c r="C22"/>
  <c r="E19"/>
  <c r="E18"/>
  <c r="E17"/>
  <c r="F13"/>
  <c r="D13"/>
  <c r="C13"/>
  <c r="F64" i="5"/>
  <c r="E72"/>
  <c r="E69"/>
  <c r="E68"/>
  <c r="F67"/>
  <c r="E67"/>
  <c r="D67"/>
  <c r="C67"/>
  <c r="D66"/>
  <c r="D65"/>
  <c r="D80"/>
  <c r="C66"/>
  <c r="C65"/>
  <c r="E64"/>
  <c r="E63"/>
  <c r="F62"/>
  <c r="D62"/>
  <c r="C62"/>
  <c r="E60"/>
  <c r="E59"/>
  <c r="E58"/>
  <c r="E57"/>
  <c r="E56"/>
  <c r="E55"/>
  <c r="F54"/>
  <c r="D54"/>
  <c r="C54"/>
  <c r="E53"/>
  <c r="F52"/>
  <c r="D52"/>
  <c r="C52"/>
  <c r="E51"/>
  <c r="E50"/>
  <c r="E49"/>
  <c r="E48"/>
  <c r="E46"/>
  <c r="E45"/>
  <c r="E44"/>
  <c r="E43"/>
  <c r="E42"/>
  <c r="F41"/>
  <c r="D41"/>
  <c r="C41"/>
  <c r="C40"/>
  <c r="E39"/>
  <c r="E38"/>
  <c r="E37"/>
  <c r="E36"/>
  <c r="E35"/>
  <c r="F34"/>
  <c r="D34"/>
  <c r="C34"/>
  <c r="E33"/>
  <c r="F32"/>
  <c r="E32"/>
  <c r="D32"/>
  <c r="C32"/>
  <c r="E31"/>
  <c r="E30"/>
  <c r="E29"/>
  <c r="E26"/>
  <c r="E25"/>
  <c r="F24"/>
  <c r="D24"/>
  <c r="C24"/>
  <c r="C23"/>
  <c r="E19"/>
  <c r="E18"/>
  <c r="E17"/>
  <c r="F13"/>
  <c r="D13"/>
  <c r="C13"/>
  <c r="C13" i="4"/>
  <c r="E72"/>
  <c r="E69"/>
  <c r="E68"/>
  <c r="F67"/>
  <c r="E67"/>
  <c r="D67"/>
  <c r="C67"/>
  <c r="C66"/>
  <c r="C65"/>
  <c r="D66"/>
  <c r="D65"/>
  <c r="D80"/>
  <c r="E64"/>
  <c r="E63"/>
  <c r="F62"/>
  <c r="D62"/>
  <c r="E62"/>
  <c r="C62"/>
  <c r="E60"/>
  <c r="E59"/>
  <c r="E58"/>
  <c r="E57"/>
  <c r="E56"/>
  <c r="E55"/>
  <c r="F54"/>
  <c r="D54"/>
  <c r="C54"/>
  <c r="E53"/>
  <c r="F52"/>
  <c r="E52"/>
  <c r="D52"/>
  <c r="C52"/>
  <c r="F51"/>
  <c r="E51"/>
  <c r="E50"/>
  <c r="E49"/>
  <c r="E48"/>
  <c r="E46"/>
  <c r="E45"/>
  <c r="E44"/>
  <c r="E43"/>
  <c r="E42"/>
  <c r="F41"/>
  <c r="D41"/>
  <c r="C41"/>
  <c r="E39"/>
  <c r="E38"/>
  <c r="E37"/>
  <c r="E36"/>
  <c r="E35"/>
  <c r="F34"/>
  <c r="D34"/>
  <c r="C34"/>
  <c r="E33"/>
  <c r="F32"/>
  <c r="E32"/>
  <c r="D32"/>
  <c r="C32"/>
  <c r="E31"/>
  <c r="E30"/>
  <c r="E29"/>
  <c r="E26"/>
  <c r="E25"/>
  <c r="F24"/>
  <c r="D24"/>
  <c r="C24"/>
  <c r="E19"/>
  <c r="E18"/>
  <c r="E17"/>
  <c r="F13"/>
  <c r="D13"/>
  <c r="F64" i="3"/>
  <c r="F62"/>
  <c r="E64"/>
  <c r="F51"/>
  <c r="E51"/>
  <c r="E72"/>
  <c r="E69"/>
  <c r="E68"/>
  <c r="F67"/>
  <c r="F66"/>
  <c r="E67"/>
  <c r="D67"/>
  <c r="C67"/>
  <c r="C66"/>
  <c r="C65"/>
  <c r="D66"/>
  <c r="D65"/>
  <c r="D80"/>
  <c r="E63"/>
  <c r="D62"/>
  <c r="C62"/>
  <c r="E60"/>
  <c r="E59"/>
  <c r="E58"/>
  <c r="E57"/>
  <c r="E56"/>
  <c r="E55"/>
  <c r="F54"/>
  <c r="D54"/>
  <c r="E54"/>
  <c r="C54"/>
  <c r="E53"/>
  <c r="F52"/>
  <c r="E52"/>
  <c r="D52"/>
  <c r="C52"/>
  <c r="E50"/>
  <c r="E49"/>
  <c r="E48"/>
  <c r="E46"/>
  <c r="E45"/>
  <c r="E44"/>
  <c r="E43"/>
  <c r="E42"/>
  <c r="F41"/>
  <c r="D41"/>
  <c r="C41"/>
  <c r="C40"/>
  <c r="E39"/>
  <c r="E38"/>
  <c r="E37"/>
  <c r="E36"/>
  <c r="E35"/>
  <c r="F34"/>
  <c r="E34"/>
  <c r="D34"/>
  <c r="C34"/>
  <c r="E33"/>
  <c r="F32"/>
  <c r="E32"/>
  <c r="D32"/>
  <c r="C32"/>
  <c r="E31"/>
  <c r="E30"/>
  <c r="E29"/>
  <c r="E26"/>
  <c r="E25"/>
  <c r="F24"/>
  <c r="D24"/>
  <c r="C24"/>
  <c r="C23"/>
  <c r="C22"/>
  <c r="E19"/>
  <c r="E18"/>
  <c r="E17"/>
  <c r="F13"/>
  <c r="D13"/>
  <c r="E13"/>
  <c r="D75" i="2"/>
  <c r="E72"/>
  <c r="E69"/>
  <c r="E68"/>
  <c r="F67"/>
  <c r="E67"/>
  <c r="D67"/>
  <c r="D66"/>
  <c r="D65"/>
  <c r="D80"/>
  <c r="C67"/>
  <c r="C66"/>
  <c r="C65"/>
  <c r="F66"/>
  <c r="E66"/>
  <c r="E64"/>
  <c r="E63"/>
  <c r="F62"/>
  <c r="E62"/>
  <c r="D62"/>
  <c r="C62"/>
  <c r="E60"/>
  <c r="E59"/>
  <c r="E58"/>
  <c r="E57"/>
  <c r="E56"/>
  <c r="E55"/>
  <c r="F54"/>
  <c r="D54"/>
  <c r="E54"/>
  <c r="C54"/>
  <c r="E53"/>
  <c r="F52"/>
  <c r="E52"/>
  <c r="D52"/>
  <c r="C52"/>
  <c r="E51"/>
  <c r="E50"/>
  <c r="E49"/>
  <c r="E48"/>
  <c r="E46"/>
  <c r="E45"/>
  <c r="E41"/>
  <c r="E40"/>
  <c r="E44"/>
  <c r="E43"/>
  <c r="E42"/>
  <c r="F41"/>
  <c r="F40"/>
  <c r="D41"/>
  <c r="C41"/>
  <c r="C40"/>
  <c r="E39"/>
  <c r="E38"/>
  <c r="E37"/>
  <c r="E36"/>
  <c r="E35"/>
  <c r="F34"/>
  <c r="D34"/>
  <c r="C34"/>
  <c r="E33"/>
  <c r="F32"/>
  <c r="E32"/>
  <c r="D32"/>
  <c r="C32"/>
  <c r="E31"/>
  <c r="E30"/>
  <c r="E29"/>
  <c r="E26"/>
  <c r="E25"/>
  <c r="F24"/>
  <c r="D24"/>
  <c r="C24"/>
  <c r="C23"/>
  <c r="E19"/>
  <c r="E18"/>
  <c r="E17"/>
  <c r="F13"/>
  <c r="D13"/>
  <c r="F54" i="1"/>
  <c r="E72"/>
  <c r="E69"/>
  <c r="E68"/>
  <c r="F67"/>
  <c r="F66"/>
  <c r="F65"/>
  <c r="F80"/>
  <c r="D67"/>
  <c r="C67"/>
  <c r="C66"/>
  <c r="C65"/>
  <c r="E64"/>
  <c r="E63"/>
  <c r="F62"/>
  <c r="D62"/>
  <c r="C62"/>
  <c r="E60"/>
  <c r="E59"/>
  <c r="E58"/>
  <c r="E57"/>
  <c r="E56"/>
  <c r="E55"/>
  <c r="E54"/>
  <c r="D54"/>
  <c r="C54"/>
  <c r="E53"/>
  <c r="F52"/>
  <c r="D52"/>
  <c r="C52"/>
  <c r="E51"/>
  <c r="E50"/>
  <c r="E49"/>
  <c r="E48"/>
  <c r="E46"/>
  <c r="E45"/>
  <c r="E44"/>
  <c r="E43"/>
  <c r="E42"/>
  <c r="F41"/>
  <c r="D41"/>
  <c r="C41"/>
  <c r="C40"/>
  <c r="E39"/>
  <c r="E38"/>
  <c r="E37"/>
  <c r="E36"/>
  <c r="E35"/>
  <c r="F34"/>
  <c r="F23"/>
  <c r="F22"/>
  <c r="F20"/>
  <c r="F75"/>
  <c r="D34"/>
  <c r="C34"/>
  <c r="E33"/>
  <c r="F32"/>
  <c r="E32"/>
  <c r="D32"/>
  <c r="C32"/>
  <c r="E31"/>
  <c r="E30"/>
  <c r="E29"/>
  <c r="E26"/>
  <c r="E25"/>
  <c r="F24"/>
  <c r="E24"/>
  <c r="D24"/>
  <c r="C24"/>
  <c r="C23"/>
  <c r="D23"/>
  <c r="D77"/>
  <c r="E19"/>
  <c r="E18"/>
  <c r="E17"/>
  <c r="F13"/>
  <c r="D13"/>
  <c r="E67"/>
  <c r="E62"/>
  <c r="F40"/>
  <c r="F78"/>
  <c r="E52"/>
  <c r="E41"/>
  <c r="E34"/>
  <c r="E13"/>
  <c r="D66"/>
  <c r="D65"/>
  <c r="D80"/>
  <c r="E80"/>
  <c r="D40"/>
  <c r="D78"/>
  <c r="E23"/>
  <c r="E77"/>
  <c r="C22"/>
  <c r="C20"/>
  <c r="E40"/>
  <c r="E78"/>
  <c r="E66"/>
  <c r="E65"/>
  <c r="D22"/>
  <c r="D20"/>
  <c r="D75"/>
  <c r="F77"/>
  <c r="E22"/>
  <c r="E20"/>
  <c r="E75"/>
  <c r="D40" i="2"/>
  <c r="D78"/>
  <c r="D23"/>
  <c r="E34"/>
  <c r="E24"/>
  <c r="C22"/>
  <c r="C20"/>
  <c r="F23"/>
  <c r="F65"/>
  <c r="E13"/>
  <c r="D22"/>
  <c r="D20"/>
  <c r="D77"/>
  <c r="E23"/>
  <c r="F77"/>
  <c r="F80"/>
  <c r="E80"/>
  <c r="E65"/>
  <c r="E77"/>
  <c r="E78"/>
  <c r="E22"/>
  <c r="E20"/>
  <c r="E75"/>
  <c r="F22"/>
  <c r="F20"/>
  <c r="F75"/>
  <c r="F78"/>
  <c r="E66" i="3"/>
  <c r="F65"/>
  <c r="C20"/>
  <c r="F80"/>
  <c r="E80"/>
  <c r="E65"/>
  <c r="D40"/>
  <c r="D78"/>
  <c r="E41"/>
  <c r="F23"/>
  <c r="E24"/>
  <c r="D23"/>
  <c r="F77"/>
  <c r="E23"/>
  <c r="D22"/>
  <c r="D20"/>
  <c r="D75"/>
  <c r="D77"/>
  <c r="E77"/>
  <c r="E62"/>
  <c r="F40"/>
  <c r="F22"/>
  <c r="F20"/>
  <c r="F75"/>
  <c r="E40"/>
  <c r="E78"/>
  <c r="F78"/>
  <c r="E22"/>
  <c r="E20"/>
  <c r="E75"/>
  <c r="F66" i="4"/>
  <c r="E66"/>
  <c r="F65"/>
  <c r="F80"/>
  <c r="E80"/>
  <c r="E65"/>
  <c r="E13"/>
  <c r="E75"/>
  <c r="D40"/>
  <c r="D78"/>
  <c r="E54"/>
  <c r="F40"/>
  <c r="F78"/>
  <c r="E41"/>
  <c r="E34"/>
  <c r="D23"/>
  <c r="D77"/>
  <c r="F23"/>
  <c r="E23"/>
  <c r="E24"/>
  <c r="D22"/>
  <c r="D20"/>
  <c r="D75"/>
  <c r="E40"/>
  <c r="E78"/>
  <c r="F22"/>
  <c r="F20"/>
  <c r="F75"/>
  <c r="F77"/>
  <c r="E77"/>
  <c r="E22"/>
  <c r="E20"/>
  <c r="C40"/>
  <c r="C23"/>
  <c r="C22"/>
  <c r="C20"/>
  <c r="D23" i="5"/>
  <c r="D77"/>
  <c r="E34"/>
  <c r="F23"/>
  <c r="F77"/>
  <c r="E24"/>
  <c r="E13"/>
  <c r="C22"/>
  <c r="C20"/>
  <c r="E52"/>
  <c r="F66"/>
  <c r="E23"/>
  <c r="E66"/>
  <c r="F65"/>
  <c r="E77"/>
  <c r="F80"/>
  <c r="E80"/>
  <c r="E65"/>
  <c r="F40"/>
  <c r="F22"/>
  <c r="F20"/>
  <c r="F75"/>
  <c r="E62"/>
  <c r="E54"/>
  <c r="D40"/>
  <c r="D22"/>
  <c r="D20"/>
  <c r="D75"/>
  <c r="E41"/>
  <c r="D78"/>
  <c r="F78"/>
  <c r="E40"/>
  <c r="E78"/>
  <c r="E22"/>
  <c r="E20"/>
  <c r="E75"/>
  <c r="F40" i="6"/>
  <c r="F78"/>
  <c r="F23"/>
  <c r="F77"/>
  <c r="E13"/>
  <c r="E41"/>
  <c r="E34"/>
  <c r="E24"/>
  <c r="D77"/>
  <c r="C20"/>
  <c r="F66"/>
  <c r="E23"/>
  <c r="E77"/>
  <c r="E66"/>
  <c r="F65"/>
  <c r="F80"/>
  <c r="E80"/>
  <c r="E65"/>
  <c r="D22"/>
  <c r="D20"/>
  <c r="D75"/>
  <c r="D78"/>
  <c r="F22"/>
  <c r="F20"/>
  <c r="F75"/>
  <c r="E22"/>
  <c r="E20"/>
  <c r="E75"/>
  <c r="E78"/>
  <c r="C23" i="7"/>
  <c r="C22"/>
  <c r="C20"/>
  <c r="E13"/>
  <c r="F66"/>
  <c r="E66"/>
  <c r="F65"/>
  <c r="F80"/>
  <c r="E80"/>
  <c r="E65"/>
  <c r="D23"/>
  <c r="D77"/>
  <c r="E62"/>
  <c r="F40"/>
  <c r="F78"/>
  <c r="E41"/>
  <c r="E40"/>
  <c r="D40"/>
  <c r="D78"/>
  <c r="D22"/>
  <c r="D20"/>
  <c r="D75"/>
  <c r="E78"/>
  <c r="F41" i="8"/>
  <c r="F79"/>
  <c r="E35"/>
  <c r="E24" i="7"/>
  <c r="F23"/>
  <c r="E63" i="8"/>
  <c r="E55"/>
  <c r="E53"/>
  <c r="E42"/>
  <c r="D41"/>
  <c r="D79"/>
  <c r="D23"/>
  <c r="D78"/>
  <c r="C13"/>
  <c r="C41"/>
  <c r="C23"/>
  <c r="F24"/>
  <c r="F66"/>
  <c r="D67"/>
  <c r="D66"/>
  <c r="D81"/>
  <c r="E41"/>
  <c r="E79"/>
  <c r="E23" i="7"/>
  <c r="F22"/>
  <c r="F20"/>
  <c r="F75"/>
  <c r="F77"/>
  <c r="D20" i="8"/>
  <c r="D76"/>
  <c r="C22"/>
  <c r="C20"/>
  <c r="E66"/>
  <c r="F81"/>
  <c r="E81"/>
  <c r="E24"/>
  <c r="F23"/>
  <c r="E67"/>
  <c r="E22" i="7"/>
  <c r="E20"/>
  <c r="E75"/>
  <c r="E77"/>
  <c r="E23" i="8"/>
  <c r="F78"/>
  <c r="F22"/>
  <c r="F20"/>
  <c r="F76"/>
  <c r="E22"/>
  <c r="E20"/>
  <c r="E76"/>
  <c r="E78"/>
  <c r="C17" i="9"/>
  <c r="F67"/>
  <c r="F66"/>
  <c r="F81"/>
  <c r="E55"/>
  <c r="F41"/>
  <c r="F79"/>
  <c r="E35"/>
  <c r="F78"/>
  <c r="E24"/>
  <c r="D67"/>
  <c r="D41"/>
  <c r="D79"/>
  <c r="E42"/>
  <c r="D23"/>
  <c r="E13"/>
  <c r="C18"/>
  <c r="C13"/>
  <c r="C22"/>
  <c r="C20"/>
  <c r="E41"/>
  <c r="E79"/>
  <c r="F22"/>
  <c r="F20"/>
  <c r="F76"/>
  <c r="E67"/>
  <c r="D66"/>
  <c r="E23"/>
  <c r="D78"/>
  <c r="D81"/>
  <c r="E81"/>
  <c r="E66"/>
  <c r="D20"/>
  <c r="D76"/>
  <c r="E22"/>
  <c r="E20"/>
  <c r="E76"/>
  <c r="E78"/>
  <c r="D41" i="10"/>
  <c r="D79"/>
  <c r="E35"/>
  <c r="F23"/>
  <c r="D23"/>
  <c r="D78"/>
  <c r="E24"/>
  <c r="C17"/>
  <c r="E13"/>
  <c r="F67"/>
  <c r="F78"/>
  <c r="E23"/>
  <c r="E78"/>
  <c r="D22"/>
  <c r="D20"/>
  <c r="D76"/>
  <c r="E67"/>
  <c r="F66"/>
  <c r="F81"/>
  <c r="E81"/>
  <c r="E66"/>
  <c r="C22"/>
  <c r="C20"/>
  <c r="C18"/>
  <c r="C13"/>
  <c r="F41"/>
  <c r="F79"/>
  <c r="E42"/>
  <c r="E41"/>
  <c r="E22"/>
  <c r="E20"/>
  <c r="E76"/>
  <c r="F22"/>
  <c r="F20"/>
  <c r="F76"/>
  <c r="E79"/>
  <c r="C41" i="11"/>
  <c r="C18"/>
  <c r="C23"/>
  <c r="F23"/>
  <c r="F78"/>
  <c r="F79"/>
  <c r="E42"/>
  <c r="D41"/>
  <c r="D79"/>
  <c r="D23"/>
  <c r="E35"/>
  <c r="E24"/>
  <c r="F66"/>
  <c r="E67"/>
  <c r="E53"/>
  <c r="C22"/>
  <c r="C20"/>
  <c r="C17"/>
  <c r="C13"/>
  <c r="F22"/>
  <c r="F20"/>
  <c r="F76"/>
  <c r="E41"/>
  <c r="E79"/>
  <c r="D22"/>
  <c r="D20"/>
  <c r="D76"/>
  <c r="D78"/>
  <c r="E23"/>
  <c r="E66"/>
  <c r="F81"/>
  <c r="E81"/>
  <c r="E22"/>
  <c r="E20"/>
  <c r="E76"/>
  <c r="E78"/>
  <c r="F41" i="12"/>
  <c r="F79"/>
  <c r="E35"/>
  <c r="D23"/>
  <c r="D78"/>
  <c r="E24"/>
  <c r="C41"/>
  <c r="C18"/>
  <c r="C23"/>
  <c r="C22"/>
  <c r="C20"/>
  <c r="E66"/>
  <c r="D66"/>
  <c r="D81"/>
  <c r="F23"/>
  <c r="C17"/>
  <c r="C13"/>
  <c r="E23"/>
  <c r="F22"/>
  <c r="F78"/>
  <c r="E78"/>
  <c r="F13"/>
  <c r="F81"/>
  <c r="E19"/>
  <c r="E81"/>
  <c r="F20"/>
  <c r="E13"/>
  <c r="F76"/>
  <c r="E22"/>
  <c r="E20"/>
  <c r="E76"/>
  <c r="E79"/>
  <c r="D22"/>
  <c r="D20"/>
  <c r="D76"/>
  <c r="D79"/>
</calcChain>
</file>

<file path=xl/sharedStrings.xml><?xml version="1.0" encoding="utf-8"?>
<sst xmlns="http://schemas.openxmlformats.org/spreadsheetml/2006/main" count="1714" uniqueCount="153">
  <si>
    <t xml:space="preserve">            BIBLIOTECA METROPOLITANA BUCURESTI</t>
  </si>
  <si>
    <t>STR.TACHE IONESCU NR.4, SECTOR 1</t>
  </si>
  <si>
    <t>COD FISCAL 4505405</t>
  </si>
  <si>
    <t xml:space="preserve">                              CONTUL DE EXECUŢIE A BUGETULUI</t>
  </si>
  <si>
    <t xml:space="preserve">                                               </t>
  </si>
  <si>
    <t>la data de 31.07.2014</t>
  </si>
  <si>
    <t>RON</t>
  </si>
  <si>
    <t>Denumire indicatori</t>
  </si>
  <si>
    <r>
      <t>Cod</t>
    </r>
    <r>
      <rPr>
        <b/>
        <vertAlign val="superscript"/>
        <sz val="12"/>
        <rFont val="Times New Roman"/>
        <family val="1"/>
        <charset val="238"/>
      </rPr>
      <t>3)</t>
    </r>
  </si>
  <si>
    <t xml:space="preserve">Prevederi </t>
  </si>
  <si>
    <t>Încasări/Plăţi</t>
  </si>
  <si>
    <t>Total</t>
  </si>
  <si>
    <t>aprobate</t>
  </si>
  <si>
    <t>luni precedente</t>
  </si>
  <si>
    <t>luna curentă</t>
  </si>
  <si>
    <t>încasări/plăţi</t>
  </si>
  <si>
    <t>A</t>
  </si>
  <si>
    <t>B</t>
  </si>
  <si>
    <t>4 (2+3)</t>
  </si>
  <si>
    <t>Venituri totale,</t>
  </si>
  <si>
    <t>din care:</t>
  </si>
  <si>
    <t>- donaţii şi sponsorizări</t>
  </si>
  <si>
    <t>- alocaţii bugetare/subvenţii</t>
  </si>
  <si>
    <t>personal</t>
  </si>
  <si>
    <t>pentru instituţiile publice</t>
  </si>
  <si>
    <t>materiale</t>
  </si>
  <si>
    <t>investitii</t>
  </si>
  <si>
    <r>
      <t>Cheltuieli totale,</t>
    </r>
    <r>
      <rPr>
        <b/>
        <u/>
        <vertAlign val="superscript"/>
        <sz val="12"/>
        <rFont val="Times New Roman"/>
        <family val="1"/>
        <charset val="238"/>
      </rPr>
      <t>1)</t>
    </r>
  </si>
  <si>
    <r>
      <t>- Cheltuieli curente</t>
    </r>
    <r>
      <rPr>
        <b/>
        <vertAlign val="superscript"/>
        <sz val="12"/>
        <rFont val="Times New Roman"/>
        <family val="1"/>
        <charset val="238"/>
      </rPr>
      <t>2)</t>
    </r>
  </si>
  <si>
    <t>01</t>
  </si>
  <si>
    <t>CHELTUIELI DE PERSONAL*)</t>
  </si>
  <si>
    <t>10</t>
  </si>
  <si>
    <t xml:space="preserve"> cheltuieli salariale în bani</t>
  </si>
  <si>
    <t>10.01</t>
  </si>
  <si>
    <t>salarii de bază</t>
  </si>
  <si>
    <t>10.01.01</t>
  </si>
  <si>
    <t>sporuri pt.condiţii de muncă</t>
  </si>
  <si>
    <t>10.01.05</t>
  </si>
  <si>
    <t>alte sporuri</t>
  </si>
  <si>
    <t>10.01.06</t>
  </si>
  <si>
    <t>fonduri pt. posturi ocup. prin cumul</t>
  </si>
  <si>
    <t>10.01.10</t>
  </si>
  <si>
    <t>indemnizaţii plătite unor persoane din afara unităţii</t>
  </si>
  <si>
    <t>10.01.12</t>
  </si>
  <si>
    <t>indemnizaţii de delegare</t>
  </si>
  <si>
    <t>10.01.13</t>
  </si>
  <si>
    <t>alte drepturi salariale</t>
  </si>
  <si>
    <t>10.01.30</t>
  </si>
  <si>
    <t>cheltuieli salariale in natura</t>
  </si>
  <si>
    <t>uniforme si echiment obligatoriu</t>
  </si>
  <si>
    <t>10.02.03</t>
  </si>
  <si>
    <t>Contribuţii</t>
  </si>
  <si>
    <t>10.03</t>
  </si>
  <si>
    <t>contrib. pt. asig. soc. de stat</t>
  </si>
  <si>
    <t>10.03.01</t>
  </si>
  <si>
    <t>contrib. pt. asig. de şomaj</t>
  </si>
  <si>
    <t>10.03.02</t>
  </si>
  <si>
    <t>contrib. pt. asig. soc. de sănătate</t>
  </si>
  <si>
    <t>10.03.03</t>
  </si>
  <si>
    <t>contrib. de asig. pt. accid. muncă şi boli profesionale</t>
  </si>
  <si>
    <t>10.03.04</t>
  </si>
  <si>
    <t>contrib. pt. conc. şi indemnizaţii</t>
  </si>
  <si>
    <t>10.03.06</t>
  </si>
  <si>
    <r>
      <t>BUNURI ŞI SERVICII</t>
    </r>
    <r>
      <rPr>
        <sz val="12"/>
        <rFont val="Times New Roman"/>
        <family val="1"/>
        <charset val="238"/>
      </rPr>
      <t>*)</t>
    </r>
  </si>
  <si>
    <t>20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</si>
  <si>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</si>
  <si>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</si>
  <si>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</si>
  <si>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</si>
  <si>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</si>
  <si>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</si>
  <si>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forţă motrică</t>
  </si>
  <si>
    <t>20.01.03</t>
  </si>
  <si>
    <t>apă, canal, salubritate</t>
  </si>
  <si>
    <t>20.01.04</t>
  </si>
  <si>
    <t>carburanţi şi  lubrifianţi</t>
  </si>
  <si>
    <t>20.01.05</t>
  </si>
  <si>
    <t>piese de schimb</t>
  </si>
  <si>
    <t>20.01.06</t>
  </si>
  <si>
    <t>poştă, telecomunicaţii, radio, TV, Internet</t>
  </si>
  <si>
    <t>20.01.08</t>
  </si>
  <si>
    <t>mat. şi prest. serv. cu caract. funcţ.</t>
  </si>
  <si>
    <t>20.01.09</t>
  </si>
  <si>
    <t>alte bunuri şi serv. pt. întreţ.si funcţ.</t>
  </si>
  <si>
    <t>20.01.30</t>
  </si>
  <si>
    <t>Reparaţii curente</t>
  </si>
  <si>
    <t>20.02</t>
  </si>
  <si>
    <t>Bunuri de natura ob. de inv.</t>
  </si>
  <si>
    <t>20.05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</si>
  <si>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</si>
  <si>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</si>
  <si>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</si>
  <si>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</si>
  <si>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</si>
  <si>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</si>
  <si>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străinătate</t>
  </si>
  <si>
    <t>20.06.02</t>
  </si>
  <si>
    <t>Cărţi, publicaţii şi mat. docum.</t>
  </si>
  <si>
    <t>20.11</t>
  </si>
  <si>
    <t>Consultanţă şi expertiză</t>
  </si>
  <si>
    <t>20.12</t>
  </si>
  <si>
    <t>Pregătire profesională</t>
  </si>
  <si>
    <t>20.13</t>
  </si>
  <si>
    <t>Protecţia muncii</t>
  </si>
  <si>
    <t>20.14</t>
  </si>
  <si>
    <t>Cheltuieli judiciare si extrajudiciare</t>
  </si>
  <si>
    <t>Alte cheltuieli</t>
  </si>
  <si>
    <t>20.30</t>
  </si>
  <si>
    <t>chirii</t>
  </si>
  <si>
    <t>20.30.04</t>
  </si>
  <si>
    <t>alte cheltuieli cu bunuri şi servicii</t>
  </si>
  <si>
    <t>20.30.30</t>
  </si>
  <si>
    <t>- Cheltuieli de capital</t>
  </si>
  <si>
    <t>70</t>
  </si>
  <si>
    <t>- ACTIVE NEFINANCIARE</t>
  </si>
  <si>
    <t>71</t>
  </si>
  <si>
    <t>Active fixe</t>
  </si>
  <si>
    <t>71.01</t>
  </si>
  <si>
    <t>Construcţii</t>
  </si>
  <si>
    <t>71.01.01</t>
  </si>
  <si>
    <t>Maşini, echipamente şi mijloace de transport</t>
  </si>
  <si>
    <t>71.01.02</t>
  </si>
  <si>
    <t>Mobilier, aparatură birotică şi alte</t>
  </si>
  <si>
    <t>71.01.03</t>
  </si>
  <si>
    <t>active corporale</t>
  </si>
  <si>
    <t>Alte active fixe (inclusiv rep. cap.)</t>
  </si>
  <si>
    <t>71.01.30</t>
  </si>
  <si>
    <t>Reparatii capitale aferente activelor fixe</t>
  </si>
  <si>
    <t>SOLD TOTAL</t>
  </si>
  <si>
    <t>- personal</t>
  </si>
  <si>
    <t>- materiale</t>
  </si>
  <si>
    <t>- asistenţă socială</t>
  </si>
  <si>
    <t>- capital</t>
  </si>
  <si>
    <t>DIRECTOR</t>
  </si>
  <si>
    <t>CONTABIL SEF</t>
  </si>
  <si>
    <t>ANCA-CRISTINA RAPEANU</t>
  </si>
  <si>
    <t>data de 31.01.2017</t>
  </si>
  <si>
    <t>GABRIELA-ADRIANA CONSTANTINESCU</t>
  </si>
  <si>
    <t>data de 28.02.2017</t>
  </si>
  <si>
    <t>data de 31.03.2017</t>
  </si>
  <si>
    <t>data de 30.04.2017</t>
  </si>
  <si>
    <t>data de 31.05.2017</t>
  </si>
  <si>
    <t>data de 30.06.2017</t>
  </si>
  <si>
    <t>data de 31.07.2017</t>
  </si>
  <si>
    <t>data de 31.08.2017</t>
  </si>
  <si>
    <t>Tichete de vacanta</t>
  </si>
  <si>
    <t>10.02.06</t>
  </si>
  <si>
    <t>data de 30.09.2017</t>
  </si>
  <si>
    <t>data de 31.10.2017</t>
  </si>
  <si>
    <t>data de 30.11.2017</t>
  </si>
  <si>
    <t>data de 31.12.2017</t>
  </si>
  <si>
    <t>DIRECTOR ECONOMIC</t>
  </si>
  <si>
    <t>OVIDIU DRAGULINESCU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</si>
</sst>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Roman"/>
      <family val="1"/>
      <charset val="255"/>
    </font>
    <font>
      <sz val="11"/>
      <name val="Arial"/>
      <family val="2"/>
    </font>
    <font>
      <sz val="12"/>
      <name val="Arial"/>
      <family val="2"/>
    </font>
    <font>
      <b/>
      <u/>
      <sz val="12"/>
      <name val="Times New Roman"/>
      <family val="1"/>
      <charset val="238"/>
    </font>
    <font>
      <b/>
      <u/>
      <vertAlign val="superscript"/>
      <sz val="12"/>
      <name val="Times New Roman"/>
      <family val="1"/>
      <charset val="238"/>
    </font>
    <font>
      <b/>
      <sz val="12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8" fillId="0" borderId="0" xfId="0" applyFont="1"/>
    <xf numFmtId="0" fontId="5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0" fillId="0" borderId="7" xfId="0" applyBorder="1" applyAlignment="1">
      <alignment horizontal="left"/>
    </xf>
    <xf numFmtId="3" fontId="5" fillId="0" borderId="7" xfId="0" applyNumberFormat="1" applyFont="1" applyBorder="1" applyAlignment="1"/>
    <xf numFmtId="3" fontId="9" fillId="0" borderId="7" xfId="0" applyNumberFormat="1" applyFont="1" applyBorder="1" applyAlignment="1"/>
    <xf numFmtId="3" fontId="10" fillId="0" borderId="7" xfId="0" applyNumberFormat="1" applyFont="1" applyBorder="1" applyAlignment="1"/>
    <xf numFmtId="3" fontId="0" fillId="0" borderId="7" xfId="0" applyNumberFormat="1" applyBorder="1" applyAlignment="1"/>
    <xf numFmtId="0" fontId="11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0" fontId="13" fillId="0" borderId="4" xfId="0" applyFont="1" applyBorder="1" applyAlignment="1">
      <alignment vertical="top" wrapText="1"/>
    </xf>
    <xf numFmtId="0" fontId="13" fillId="0" borderId="3" xfId="0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wrapText="1"/>
    </xf>
    <xf numFmtId="3" fontId="13" fillId="0" borderId="8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5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0" fillId="0" borderId="0" xfId="0" applyAlignment="1"/>
    <xf numFmtId="0" fontId="5" fillId="0" borderId="3" xfId="0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0" xfId="0" applyFont="1"/>
    <xf numFmtId="0" fontId="3" fillId="0" borderId="0" xfId="0" applyFont="1"/>
    <xf numFmtId="0" fontId="14" fillId="0" borderId="0" xfId="0" applyFont="1"/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left" vertical="top" wrapText="1"/>
    </xf>
    <xf numFmtId="3" fontId="15" fillId="0" borderId="7" xfId="0" applyNumberFormat="1" applyFont="1" applyBorder="1" applyAlignment="1"/>
    <xf numFmtId="3" fontId="5" fillId="0" borderId="1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opLeftCell="A69" zoomScaleNormal="100" workbookViewId="0">
      <selection activeCell="F26" sqref="F26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136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/>
      <c r="D13" s="74">
        <f>SUM(D17:D19)</f>
        <v>0</v>
      </c>
      <c r="E13" s="74">
        <f>SUM(F13-D13)</f>
        <v>626000</v>
      </c>
      <c r="F13" s="74">
        <f>SUM(F17:F19)</f>
        <v>626000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22"/>
      <c r="D17" s="23"/>
      <c r="E17" s="23">
        <f>SUM(F17-D17)</f>
        <v>383000</v>
      </c>
      <c r="F17" s="23">
        <v>383000</v>
      </c>
    </row>
    <row r="18" spans="1:6" ht="16.5" thickBot="1">
      <c r="A18" s="24" t="s">
        <v>24</v>
      </c>
      <c r="B18" s="25" t="s">
        <v>25</v>
      </c>
      <c r="C18" s="25"/>
      <c r="D18" s="26"/>
      <c r="E18" s="27">
        <f>SUM(F18-D18)</f>
        <v>243000</v>
      </c>
      <c r="F18" s="26">
        <v>243000</v>
      </c>
    </row>
    <row r="19" spans="1:6" ht="16.5" thickBot="1">
      <c r="A19" s="17"/>
      <c r="B19" s="25" t="s">
        <v>26</v>
      </c>
      <c r="C19" s="25"/>
      <c r="D19" s="28"/>
      <c r="E19" s="29">
        <f>SUM(F19-D19)</f>
        <v>0</v>
      </c>
      <c r="F19" s="28"/>
    </row>
    <row r="20" spans="1:6" ht="18.75">
      <c r="A20" s="30" t="s">
        <v>27</v>
      </c>
      <c r="B20" s="77"/>
      <c r="C20" s="78">
        <f>SUM(C22+C65)</f>
        <v>0</v>
      </c>
      <c r="D20" s="78">
        <f>SUM(D22+D65)</f>
        <v>0</v>
      </c>
      <c r="E20" s="78">
        <f>SUM(E22+E65)</f>
        <v>476407</v>
      </c>
      <c r="F20" s="78">
        <f>SUM(F22+F65)</f>
        <v>476407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SUM(C23+C40)</f>
        <v>0</v>
      </c>
      <c r="D22" s="20">
        <f>SUM(D23+D40)</f>
        <v>0</v>
      </c>
      <c r="E22" s="20">
        <f>SUM(E23+E40)</f>
        <v>476407</v>
      </c>
      <c r="F22" s="20">
        <f>SUM(F23+F40)</f>
        <v>476407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0</v>
      </c>
      <c r="D23" s="33">
        <f>SUM(D24+D34+D32)</f>
        <v>0</v>
      </c>
      <c r="E23" s="33">
        <f t="shared" ref="E23:E29" si="0">SUM(F23-D23)</f>
        <v>364423</v>
      </c>
      <c r="F23" s="33">
        <f>SUM(F24+F34+F32)</f>
        <v>364423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0</v>
      </c>
      <c r="D24" s="33">
        <f>SUM(D25:D31)</f>
        <v>0</v>
      </c>
      <c r="E24" s="33">
        <f t="shared" si="0"/>
        <v>294869</v>
      </c>
      <c r="F24" s="33">
        <f>SUM(F25:F31)</f>
        <v>294869</v>
      </c>
    </row>
    <row r="25" spans="1:6" ht="16.5" customHeight="1" thickBot="1">
      <c r="A25" s="17" t="s">
        <v>34</v>
      </c>
      <c r="B25" s="34" t="s">
        <v>35</v>
      </c>
      <c r="C25" s="35"/>
      <c r="D25" s="35"/>
      <c r="E25" s="35">
        <f t="shared" si="0"/>
        <v>291799</v>
      </c>
      <c r="F25" s="35">
        <v>291799</v>
      </c>
    </row>
    <row r="26" spans="1:6" ht="19.5" customHeight="1" thickBot="1">
      <c r="A26" s="17" t="s">
        <v>36</v>
      </c>
      <c r="B26" s="34" t="s">
        <v>37</v>
      </c>
      <c r="C26" s="35"/>
      <c r="D26" s="35"/>
      <c r="E26" s="35">
        <f t="shared" si="0"/>
        <v>0</v>
      </c>
      <c r="F26" s="35">
        <v>0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/>
      <c r="D29" s="38"/>
      <c r="E29" s="38">
        <f t="shared" si="0"/>
        <v>1294</v>
      </c>
      <c r="F29" s="38">
        <v>1294</v>
      </c>
    </row>
    <row r="30" spans="1:6" ht="16.5" thickBot="1">
      <c r="A30" s="17" t="s">
        <v>44</v>
      </c>
      <c r="B30" s="34" t="s">
        <v>45</v>
      </c>
      <c r="C30" s="35"/>
      <c r="D30" s="35"/>
      <c r="E30" s="39">
        <f>SUM(F30-D30)</f>
        <v>0</v>
      </c>
      <c r="F30" s="35">
        <v>0</v>
      </c>
    </row>
    <row r="31" spans="1:6" ht="16.5" thickBot="1">
      <c r="A31" s="17" t="s">
        <v>46</v>
      </c>
      <c r="B31" s="34" t="s">
        <v>47</v>
      </c>
      <c r="C31" s="35"/>
      <c r="D31" s="35"/>
      <c r="E31" s="40">
        <f>SUM(F31-D31)</f>
        <v>1776</v>
      </c>
      <c r="F31" s="35">
        <v>1776</v>
      </c>
    </row>
    <row r="32" spans="1:6" ht="16.5" thickBot="1">
      <c r="A32" s="41" t="s">
        <v>48</v>
      </c>
      <c r="B32" s="42">
        <v>10.02</v>
      </c>
      <c r="C32" s="43">
        <f>SUM(C33)</f>
        <v>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0</v>
      </c>
      <c r="D34" s="33">
        <f>SUM(D35:D39)</f>
        <v>0</v>
      </c>
      <c r="E34" s="33">
        <f t="shared" ref="E34:E39" si="1">SUM(F34-D34)</f>
        <v>69554</v>
      </c>
      <c r="F34" s="33">
        <f>SUM(F35:F39)</f>
        <v>69554</v>
      </c>
    </row>
    <row r="35" spans="1:6" ht="16.5" thickBot="1">
      <c r="A35" s="17" t="s">
        <v>53</v>
      </c>
      <c r="B35" s="34" t="s">
        <v>54</v>
      </c>
      <c r="C35" s="46"/>
      <c r="D35" s="35"/>
      <c r="E35" s="35">
        <f t="shared" si="1"/>
        <v>47256</v>
      </c>
      <c r="F35" s="35">
        <v>47256</v>
      </c>
    </row>
    <row r="36" spans="1:6" ht="16.5" thickBot="1">
      <c r="A36" s="17" t="s">
        <v>55</v>
      </c>
      <c r="B36" s="34" t="s">
        <v>56</v>
      </c>
      <c r="C36" s="46"/>
      <c r="D36" s="35"/>
      <c r="E36" s="35">
        <f t="shared" si="1"/>
        <v>1447</v>
      </c>
      <c r="F36" s="35">
        <v>1447</v>
      </c>
    </row>
    <row r="37" spans="1:6" ht="18.75" customHeight="1" thickBot="1">
      <c r="A37" s="17" t="s">
        <v>57</v>
      </c>
      <c r="B37" s="34" t="s">
        <v>58</v>
      </c>
      <c r="C37" s="46"/>
      <c r="D37" s="35"/>
      <c r="E37" s="35">
        <f t="shared" si="1"/>
        <v>15360</v>
      </c>
      <c r="F37" s="35">
        <v>15360</v>
      </c>
    </row>
    <row r="38" spans="1:6" ht="30" customHeight="1" thickBot="1">
      <c r="A38" s="36" t="s">
        <v>59</v>
      </c>
      <c r="B38" s="48" t="s">
        <v>60</v>
      </c>
      <c r="C38" s="38"/>
      <c r="D38" s="38"/>
      <c r="E38" s="38">
        <f t="shared" si="1"/>
        <v>478</v>
      </c>
      <c r="F38" s="38">
        <v>478</v>
      </c>
    </row>
    <row r="39" spans="1:6" ht="15" customHeight="1" thickBot="1">
      <c r="A39" s="17" t="s">
        <v>61</v>
      </c>
      <c r="B39" s="34" t="s">
        <v>62</v>
      </c>
      <c r="C39" s="46"/>
      <c r="D39" s="35"/>
      <c r="E39" s="35">
        <f t="shared" si="1"/>
        <v>5013</v>
      </c>
      <c r="F39" s="35">
        <v>5013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0</v>
      </c>
      <c r="D40" s="33">
        <f>SUM(D41+D51+D52+D54+D57+D58+D59+D60+D61+D62)</f>
        <v>0</v>
      </c>
      <c r="E40" s="33">
        <f>SUM(E41+E51+E52+E54+E57+E58+E59+E60+E61+E62)</f>
        <v>111984</v>
      </c>
      <c r="F40" s="33">
        <f>SUM(F41+F51+F52+F54+F57+F58+F59+F60+F61+F62)</f>
        <v>111984</v>
      </c>
    </row>
    <row r="41" spans="1:6" ht="16.5" thickBot="1">
      <c r="A41" s="31" t="s">
        <v>65</v>
      </c>
      <c r="B41" s="19" t="s">
        <v>66</v>
      </c>
      <c r="C41" s="33">
        <f>SUM(C42:C50)</f>
        <v>0</v>
      </c>
      <c r="D41" s="33">
        <f>SUM(D42:D50)</f>
        <v>0</v>
      </c>
      <c r="E41" s="33">
        <f>SUM(E42:E50)</f>
        <v>99554</v>
      </c>
      <c r="F41" s="33">
        <f>SUM(F42:F50)</f>
        <v>99554</v>
      </c>
    </row>
    <row r="42" spans="1:6" ht="16.5" thickBot="1">
      <c r="A42" s="17" t="s">
        <v>67</v>
      </c>
      <c r="B42" s="34" t="s">
        <v>68</v>
      </c>
      <c r="C42" s="46"/>
      <c r="D42" s="35"/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/>
      <c r="D43" s="35"/>
      <c r="E43" s="35">
        <f t="shared" si="2"/>
        <v>0</v>
      </c>
      <c r="F43" s="35">
        <v>0</v>
      </c>
    </row>
    <row r="44" spans="1:6" ht="16.5" thickBot="1">
      <c r="A44" s="17" t="s">
        <v>71</v>
      </c>
      <c r="B44" s="34" t="s">
        <v>72</v>
      </c>
      <c r="C44" s="46"/>
      <c r="D44" s="35"/>
      <c r="E44" s="35">
        <f t="shared" si="2"/>
        <v>61694</v>
      </c>
      <c r="F44" s="35">
        <v>61694</v>
      </c>
    </row>
    <row r="45" spans="1:6" ht="16.5" thickBot="1">
      <c r="A45" s="17" t="s">
        <v>73</v>
      </c>
      <c r="B45" s="34" t="s">
        <v>74</v>
      </c>
      <c r="C45" s="46"/>
      <c r="D45" s="35"/>
      <c r="E45" s="35">
        <f t="shared" si="2"/>
        <v>2605</v>
      </c>
      <c r="F45" s="35">
        <v>2605</v>
      </c>
    </row>
    <row r="46" spans="1:6" ht="16.5" thickBot="1">
      <c r="A46" s="17" t="s">
        <v>75</v>
      </c>
      <c r="B46" s="34" t="s">
        <v>76</v>
      </c>
      <c r="C46" s="46"/>
      <c r="D46" s="35"/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/>
      <c r="D48" s="49"/>
      <c r="E48" s="38">
        <f t="shared" si="2"/>
        <v>7</v>
      </c>
      <c r="F48" s="49">
        <v>7</v>
      </c>
    </row>
    <row r="49" spans="1:6" ht="18.75" customHeight="1" thickBot="1">
      <c r="A49" s="36" t="s">
        <v>81</v>
      </c>
      <c r="B49" s="37" t="s">
        <v>82</v>
      </c>
      <c r="C49" s="50"/>
      <c r="D49" s="38"/>
      <c r="E49" s="38">
        <f t="shared" si="2"/>
        <v>8251</v>
      </c>
      <c r="F49" s="38">
        <v>8251</v>
      </c>
    </row>
    <row r="50" spans="1:6" ht="15.75" customHeight="1" thickBot="1">
      <c r="A50" s="17" t="s">
        <v>83</v>
      </c>
      <c r="B50" s="34" t="s">
        <v>84</v>
      </c>
      <c r="C50" s="46"/>
      <c r="D50" s="35"/>
      <c r="E50" s="35">
        <f t="shared" si="2"/>
        <v>26997</v>
      </c>
      <c r="F50" s="35">
        <v>26997</v>
      </c>
    </row>
    <row r="51" spans="1:6" s="54" customFormat="1" ht="15.95" customHeight="1" thickBot="1">
      <c r="A51" s="51" t="s">
        <v>85</v>
      </c>
      <c r="B51" s="52" t="s">
        <v>86</v>
      </c>
      <c r="C51" s="53"/>
      <c r="D51" s="53"/>
      <c r="E51" s="53">
        <f t="shared" si="2"/>
        <v>0</v>
      </c>
      <c r="F51" s="53">
        <v>0</v>
      </c>
    </row>
    <row r="52" spans="1:6" ht="16.5" thickBot="1">
      <c r="A52" s="51" t="s">
        <v>87</v>
      </c>
      <c r="B52" s="52" t="s">
        <v>88</v>
      </c>
      <c r="C52" s="53">
        <f>C53</f>
        <v>0</v>
      </c>
      <c r="D52" s="53">
        <f>SUM(D53)</f>
        <v>0</v>
      </c>
      <c r="E52" s="53">
        <f t="shared" si="2"/>
        <v>0</v>
      </c>
      <c r="F52" s="53">
        <f>SUM(F53)</f>
        <v>0</v>
      </c>
    </row>
    <row r="53" spans="1:6" ht="16.5" thickBot="1">
      <c r="A53" s="17" t="s">
        <v>89</v>
      </c>
      <c r="B53" s="34" t="s">
        <v>90</v>
      </c>
      <c r="C53" s="46"/>
      <c r="D53" s="46"/>
      <c r="E53" s="46">
        <f t="shared" si="2"/>
        <v>0</v>
      </c>
      <c r="F53" s="46">
        <v>0</v>
      </c>
    </row>
    <row r="54" spans="1:6" ht="18" customHeight="1" thickBot="1">
      <c r="A54" s="31" t="s">
        <v>91</v>
      </c>
      <c r="B54" s="19" t="s">
        <v>92</v>
      </c>
      <c r="C54" s="20">
        <f>SUM(C55+C56)</f>
        <v>0</v>
      </c>
      <c r="D54" s="20">
        <f>SUM(D55:D56)</f>
        <v>0</v>
      </c>
      <c r="E54" s="20">
        <f t="shared" si="2"/>
        <v>140</v>
      </c>
      <c r="F54" s="20">
        <f>SUM(F55:F56)</f>
        <v>140</v>
      </c>
    </row>
    <row r="55" spans="1:6" ht="18.75" customHeight="1" thickBot="1">
      <c r="A55" s="17" t="s">
        <v>93</v>
      </c>
      <c r="B55" s="34" t="s">
        <v>94</v>
      </c>
      <c r="C55" s="46"/>
      <c r="D55" s="46"/>
      <c r="E55" s="46">
        <f t="shared" si="2"/>
        <v>140</v>
      </c>
      <c r="F55" s="46">
        <v>140</v>
      </c>
    </row>
    <row r="56" spans="1:6" ht="16.5" thickBot="1">
      <c r="A56" s="17" t="s">
        <v>95</v>
      </c>
      <c r="B56" s="34" t="s">
        <v>96</v>
      </c>
      <c r="C56" s="46"/>
      <c r="D56" s="46"/>
      <c r="E56" s="46">
        <f>SUM(F56-D56)</f>
        <v>0</v>
      </c>
      <c r="F56" s="46">
        <v>0</v>
      </c>
    </row>
    <row r="57" spans="1:6" ht="16.5" thickBot="1">
      <c r="A57" s="31" t="s">
        <v>97</v>
      </c>
      <c r="B57" s="19" t="s">
        <v>98</v>
      </c>
      <c r="C57" s="20"/>
      <c r="D57" s="20"/>
      <c r="E57" s="20">
        <f>SUM(F57-D57)</f>
        <v>3252</v>
      </c>
      <c r="F57" s="20">
        <v>3252</v>
      </c>
    </row>
    <row r="58" spans="1:6" ht="16.5" thickBot="1">
      <c r="A58" s="31" t="s">
        <v>99</v>
      </c>
      <c r="B58" s="19" t="s">
        <v>100</v>
      </c>
      <c r="C58" s="20"/>
      <c r="D58" s="33"/>
      <c r="E58" s="20">
        <f>SUM(F58-D58)</f>
        <v>0</v>
      </c>
      <c r="F58" s="33">
        <v>0</v>
      </c>
    </row>
    <row r="59" spans="1:6" ht="16.5" thickBot="1">
      <c r="A59" s="31" t="s">
        <v>101</v>
      </c>
      <c r="B59" s="19" t="s">
        <v>102</v>
      </c>
      <c r="C59" s="20"/>
      <c r="D59" s="33"/>
      <c r="E59" s="20">
        <f t="shared" si="2"/>
        <v>0</v>
      </c>
      <c r="F59" s="33">
        <v>0</v>
      </c>
    </row>
    <row r="60" spans="1:6" ht="16.5" thickBot="1">
      <c r="A60" s="31" t="s">
        <v>103</v>
      </c>
      <c r="B60" s="19" t="s">
        <v>104</v>
      </c>
      <c r="C60" s="20"/>
      <c r="D60" s="33"/>
      <c r="E60" s="20">
        <f t="shared" si="2"/>
        <v>455</v>
      </c>
      <c r="F60" s="33">
        <v>455</v>
      </c>
    </row>
    <row r="61" spans="1:6" ht="32.25" thickBot="1">
      <c r="A61" s="31" t="s">
        <v>105</v>
      </c>
      <c r="B61" s="19">
        <v>20.25</v>
      </c>
      <c r="C61" s="20"/>
      <c r="D61" s="33"/>
      <c r="E61" s="20"/>
      <c r="F61" s="33"/>
    </row>
    <row r="62" spans="1:6" ht="16.5" thickBot="1">
      <c r="A62" s="31" t="s">
        <v>106</v>
      </c>
      <c r="B62" s="19" t="s">
        <v>107</v>
      </c>
      <c r="C62" s="20">
        <f>SUM(C63+C64)</f>
        <v>0</v>
      </c>
      <c r="D62" s="20">
        <f>SUM(D63:D64)</f>
        <v>0</v>
      </c>
      <c r="E62" s="20">
        <f t="shared" si="2"/>
        <v>8583</v>
      </c>
      <c r="F62" s="20">
        <f>SUM(F63:F64)</f>
        <v>8583</v>
      </c>
    </row>
    <row r="63" spans="1:6" ht="16.5" thickBot="1">
      <c r="A63" s="17" t="s">
        <v>108</v>
      </c>
      <c r="B63" s="34" t="s">
        <v>109</v>
      </c>
      <c r="C63" s="46"/>
      <c r="D63" s="46"/>
      <c r="E63" s="46">
        <f>SUM(F63-D63)</f>
        <v>0</v>
      </c>
      <c r="F63" s="46">
        <v>0</v>
      </c>
    </row>
    <row r="64" spans="1:6" ht="16.5" thickBot="1">
      <c r="A64" s="17" t="s">
        <v>110</v>
      </c>
      <c r="B64" s="34" t="s">
        <v>111</v>
      </c>
      <c r="C64" s="46"/>
      <c r="D64" s="46"/>
      <c r="E64" s="46">
        <f t="shared" si="2"/>
        <v>8583</v>
      </c>
      <c r="F64" s="46">
        <v>8583</v>
      </c>
    </row>
    <row r="65" spans="1:9" ht="16.5" thickBot="1">
      <c r="A65" s="31" t="s">
        <v>112</v>
      </c>
      <c r="B65" s="19" t="s">
        <v>113</v>
      </c>
      <c r="C65" s="20">
        <f>C66</f>
        <v>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9" ht="16.5" thickBot="1">
      <c r="A66" s="31" t="s">
        <v>114</v>
      </c>
      <c r="B66" s="19" t="s">
        <v>115</v>
      </c>
      <c r="C66" s="20">
        <f>C67</f>
        <v>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9" ht="16.5" thickBot="1">
      <c r="A67" s="31" t="s">
        <v>116</v>
      </c>
      <c r="B67" s="19" t="s">
        <v>117</v>
      </c>
      <c r="C67" s="20">
        <f>SUM(C68:C73)</f>
        <v>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9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9" ht="31.5" customHeight="1" thickBot="1">
      <c r="A69" s="17" t="s">
        <v>120</v>
      </c>
      <c r="B69" s="55" t="s">
        <v>121</v>
      </c>
      <c r="C69" s="35"/>
      <c r="D69" s="35"/>
      <c r="E69" s="35">
        <f>SUM(F69-D69)</f>
        <v>0</v>
      </c>
      <c r="F69" s="35">
        <v>0</v>
      </c>
    </row>
    <row r="70" spans="1:9" ht="15.75">
      <c r="A70" s="24" t="s">
        <v>122</v>
      </c>
      <c r="B70" s="68" t="s">
        <v>123</v>
      </c>
      <c r="C70" s="40"/>
      <c r="D70" s="70"/>
      <c r="E70" s="56"/>
      <c r="F70" s="70"/>
    </row>
    <row r="71" spans="1:9" ht="14.1" customHeight="1" thickBot="1">
      <c r="A71" s="17" t="s">
        <v>124</v>
      </c>
      <c r="B71" s="69"/>
      <c r="C71" s="57"/>
      <c r="D71" s="71"/>
      <c r="E71" s="58"/>
      <c r="F71" s="71"/>
    </row>
    <row r="72" spans="1:9" ht="21" customHeight="1" thickBot="1">
      <c r="A72" s="17" t="s">
        <v>125</v>
      </c>
      <c r="B72" s="34" t="s">
        <v>126</v>
      </c>
      <c r="C72" s="46"/>
      <c r="D72" s="46">
        <v>0</v>
      </c>
      <c r="E72" s="46">
        <f>SUM(F72-D72)</f>
        <v>0</v>
      </c>
      <c r="F72" s="46">
        <v>0</v>
      </c>
      <c r="I72">
        <v>37212</v>
      </c>
    </row>
    <row r="73" spans="1:9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9" ht="16.5" thickBot="1">
      <c r="A74" s="17"/>
      <c r="B74" s="55"/>
      <c r="C74" s="55"/>
      <c r="D74" s="35"/>
      <c r="E74" s="35"/>
      <c r="F74" s="35"/>
    </row>
    <row r="75" spans="1:9" ht="16.5" thickBot="1">
      <c r="A75" s="31" t="s">
        <v>128</v>
      </c>
      <c r="B75" s="34"/>
      <c r="C75" s="20"/>
      <c r="D75" s="20">
        <f>SUM(D13-D20)</f>
        <v>0</v>
      </c>
      <c r="E75" s="20">
        <f>SUM(E13-E20)</f>
        <v>149593</v>
      </c>
      <c r="F75" s="20">
        <f>SUM(F13-F20)</f>
        <v>149593</v>
      </c>
      <c r="G75" s="59"/>
    </row>
    <row r="76" spans="1:9" ht="16.5" thickBot="1">
      <c r="A76" s="17" t="s">
        <v>20</v>
      </c>
      <c r="B76" s="34"/>
      <c r="C76" s="34"/>
      <c r="D76" s="46"/>
      <c r="E76" s="46"/>
      <c r="F76" s="46"/>
    </row>
    <row r="77" spans="1:9" ht="16.5" thickBot="1">
      <c r="A77" s="17" t="s">
        <v>129</v>
      </c>
      <c r="B77" s="34"/>
      <c r="C77" s="34"/>
      <c r="D77" s="46">
        <f>SUM(D17-D23)</f>
        <v>0</v>
      </c>
      <c r="E77" s="46">
        <f>SUM(E17-E23)</f>
        <v>18577</v>
      </c>
      <c r="F77" s="46">
        <f>SUM(F17-F23)</f>
        <v>18577</v>
      </c>
    </row>
    <row r="78" spans="1:9" ht="16.5" thickBot="1">
      <c r="A78" s="17" t="s">
        <v>130</v>
      </c>
      <c r="B78" s="34"/>
      <c r="C78" s="34"/>
      <c r="D78" s="46">
        <f>SUM(D18-D40)</f>
        <v>0</v>
      </c>
      <c r="E78" s="46">
        <f>SUM(E18-E40)</f>
        <v>131016</v>
      </c>
      <c r="F78" s="46">
        <f>SUM(F18-F40)</f>
        <v>131016</v>
      </c>
    </row>
    <row r="79" spans="1:9" ht="16.5" thickBot="1">
      <c r="A79" s="17" t="s">
        <v>131</v>
      </c>
      <c r="B79" s="34"/>
      <c r="C79" s="34"/>
      <c r="D79" s="20"/>
      <c r="E79" s="20"/>
      <c r="F79" s="46"/>
    </row>
    <row r="80" spans="1:9" ht="16.5" thickBot="1">
      <c r="A80" s="17" t="s">
        <v>132</v>
      </c>
      <c r="B80" s="34"/>
      <c r="C80" s="34"/>
      <c r="D80" s="46">
        <f>SUM(D19-D65)</f>
        <v>0</v>
      </c>
      <c r="E80" s="46">
        <f>SUM(F80-D80)</f>
        <v>0</v>
      </c>
      <c r="F80" s="46">
        <f>SUM(F19-F65)</f>
        <v>0</v>
      </c>
    </row>
    <row r="81" spans="1:5" ht="15.75">
      <c r="A81" s="60"/>
    </row>
    <row r="84" spans="1:5">
      <c r="A84" s="61" t="s">
        <v>133</v>
      </c>
      <c r="E84" s="61" t="s">
        <v>134</v>
      </c>
    </row>
    <row r="86" spans="1:5">
      <c r="A86" s="1" t="s">
        <v>135</v>
      </c>
      <c r="E86" s="62" t="s">
        <v>137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7"/>
  <sheetViews>
    <sheetView zoomScaleNormal="100" workbookViewId="0">
      <selection activeCell="F56" sqref="F56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148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13033000</v>
      </c>
      <c r="D13" s="74">
        <f>SUM(D17:D19)</f>
        <v>6089000</v>
      </c>
      <c r="E13" s="74">
        <f>SUM(F13-D13)</f>
        <v>1029000</v>
      </c>
      <c r="F13" s="74">
        <f>SUM(F17:F19)</f>
        <v>7118000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63">
        <f>C23</f>
        <v>6743000</v>
      </c>
      <c r="D17" s="23">
        <v>4030000</v>
      </c>
      <c r="E17" s="23">
        <f>SUM(F17-D17)</f>
        <v>419000</v>
      </c>
      <c r="F17" s="23">
        <v>4449000</v>
      </c>
    </row>
    <row r="18" spans="1:6" ht="16.5" thickBot="1">
      <c r="A18" s="24" t="s">
        <v>24</v>
      </c>
      <c r="B18" s="25" t="s">
        <v>25</v>
      </c>
      <c r="C18" s="63">
        <f>C41</f>
        <v>5242000</v>
      </c>
      <c r="D18" s="26">
        <v>1732000</v>
      </c>
      <c r="E18" s="27">
        <f>SUM(F18-D18)</f>
        <v>610000</v>
      </c>
      <c r="F18" s="26">
        <v>2342000</v>
      </c>
    </row>
    <row r="19" spans="1:6" ht="16.5" thickBot="1">
      <c r="A19" s="17"/>
      <c r="B19" s="25" t="s">
        <v>26</v>
      </c>
      <c r="C19" s="64">
        <v>1048000</v>
      </c>
      <c r="D19" s="65">
        <v>327000</v>
      </c>
      <c r="E19" s="29">
        <f>SUM(F19-D19)</f>
        <v>0</v>
      </c>
      <c r="F19" s="65">
        <v>327000</v>
      </c>
    </row>
    <row r="20" spans="1:6" ht="18.75">
      <c r="A20" s="30" t="s">
        <v>27</v>
      </c>
      <c r="B20" s="77"/>
      <c r="C20" s="78">
        <f>SUM(C22+C66)</f>
        <v>13033000</v>
      </c>
      <c r="D20" s="78">
        <f>SUM(D22+D66)</f>
        <v>5107125</v>
      </c>
      <c r="E20" s="78">
        <f>SUM(E22+E66)</f>
        <v>661119</v>
      </c>
      <c r="F20" s="78">
        <f>SUM(F22+F66)</f>
        <v>5768244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SUM(C23+C41)</f>
        <v>11985000</v>
      </c>
      <c r="D22" s="20">
        <f>SUM(D23+D41)</f>
        <v>5093427</v>
      </c>
      <c r="E22" s="20">
        <f>SUM(E23+E41)</f>
        <v>661119</v>
      </c>
      <c r="F22" s="20">
        <f>SUM(F23+F41)</f>
        <v>5754546</v>
      </c>
    </row>
    <row r="23" spans="1:6" ht="30.6" customHeight="1" thickBot="1">
      <c r="A23" s="31" t="s">
        <v>30</v>
      </c>
      <c r="B23" s="32" t="s">
        <v>31</v>
      </c>
      <c r="C23" s="33">
        <f>SUM(C24+C32+C35)</f>
        <v>6743000</v>
      </c>
      <c r="D23" s="33">
        <f>SUM(D24+D35+D32)</f>
        <v>3860148</v>
      </c>
      <c r="E23" s="33">
        <f t="shared" ref="E23:E29" si="0">SUM(F23-D23)</f>
        <v>547066</v>
      </c>
      <c r="F23" s="33">
        <f>SUM(F24+F35+F32)</f>
        <v>4407214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5260000</v>
      </c>
      <c r="D24" s="33">
        <f>SUM(D25:D31)</f>
        <v>3079687</v>
      </c>
      <c r="E24" s="33">
        <f t="shared" si="0"/>
        <v>467221</v>
      </c>
      <c r="F24" s="33">
        <f>SUM(F25:F31)</f>
        <v>3546908</v>
      </c>
    </row>
    <row r="25" spans="1:6" ht="16.5" customHeight="1" thickBot="1">
      <c r="A25" s="17" t="s">
        <v>34</v>
      </c>
      <c r="B25" s="34" t="s">
        <v>35</v>
      </c>
      <c r="C25" s="35">
        <v>4879000</v>
      </c>
      <c r="D25" s="35">
        <v>3029636</v>
      </c>
      <c r="E25" s="35">
        <f t="shared" si="0"/>
        <v>457246</v>
      </c>
      <c r="F25" s="35">
        <v>3486882</v>
      </c>
    </row>
    <row r="26" spans="1:6" ht="19.5" customHeight="1" thickBot="1">
      <c r="A26" s="17" t="s">
        <v>36</v>
      </c>
      <c r="B26" s="34" t="s">
        <v>37</v>
      </c>
      <c r="C26" s="35">
        <v>10000</v>
      </c>
      <c r="D26" s="35">
        <v>2161</v>
      </c>
      <c r="E26" s="35">
        <f t="shared" si="0"/>
        <v>561</v>
      </c>
      <c r="F26" s="35">
        <v>2722</v>
      </c>
    </row>
    <row r="27" spans="1:6" ht="16.5" customHeight="1" thickBot="1">
      <c r="A27" s="17" t="s">
        <v>38</v>
      </c>
      <c r="B27" s="34" t="s">
        <v>39</v>
      </c>
      <c r="C27" s="35">
        <v>240000</v>
      </c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56000</v>
      </c>
      <c r="D29" s="38">
        <v>17706</v>
      </c>
      <c r="E29" s="38">
        <f t="shared" si="0"/>
        <v>4060</v>
      </c>
      <c r="F29" s="38">
        <v>21766</v>
      </c>
    </row>
    <row r="30" spans="1:6" ht="16.5" thickBot="1">
      <c r="A30" s="17" t="s">
        <v>44</v>
      </c>
      <c r="B30" s="34" t="s">
        <v>45</v>
      </c>
      <c r="C30" s="35">
        <v>20000</v>
      </c>
      <c r="D30" s="35">
        <v>1595</v>
      </c>
      <c r="E30" s="39">
        <f>SUM(F30-D30)</f>
        <v>68</v>
      </c>
      <c r="F30" s="35">
        <v>1663</v>
      </c>
    </row>
    <row r="31" spans="1:6" ht="16.5" thickBot="1">
      <c r="A31" s="17" t="s">
        <v>46</v>
      </c>
      <c r="B31" s="34" t="s">
        <v>47</v>
      </c>
      <c r="C31" s="35">
        <v>55000</v>
      </c>
      <c r="D31" s="35">
        <v>28589</v>
      </c>
      <c r="E31" s="40">
        <f>SUM(F31-D31)</f>
        <v>5286</v>
      </c>
      <c r="F31" s="35">
        <v>33875</v>
      </c>
    </row>
    <row r="32" spans="1:6" ht="16.5" thickBot="1">
      <c r="A32" s="41" t="s">
        <v>48</v>
      </c>
      <c r="B32" s="42">
        <v>10.02</v>
      </c>
      <c r="C32" s="43">
        <f>SUM(C33:C34)</f>
        <v>248000</v>
      </c>
      <c r="D32" s="44">
        <f>SUM(D33:D34)</f>
        <v>0</v>
      </c>
      <c r="E32" s="45">
        <f>SUM(F33-D33)</f>
        <v>0</v>
      </c>
      <c r="F32" s="44">
        <f>SUM(F33:F34)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145</v>
      </c>
      <c r="B34" s="34" t="s">
        <v>146</v>
      </c>
      <c r="C34" s="46">
        <v>238000</v>
      </c>
      <c r="D34" s="35">
        <v>0</v>
      </c>
      <c r="E34" s="66">
        <f>SUM(F34-D34)</f>
        <v>0</v>
      </c>
      <c r="F34" s="38">
        <v>0</v>
      </c>
    </row>
    <row r="35" spans="1:6" ht="16.5" thickBot="1">
      <c r="A35" s="31" t="s">
        <v>51</v>
      </c>
      <c r="B35" s="19" t="s">
        <v>52</v>
      </c>
      <c r="C35" s="33">
        <f>SUM(C36:C40)</f>
        <v>1235000</v>
      </c>
      <c r="D35" s="33">
        <f>SUM(D36:D40)</f>
        <v>780461</v>
      </c>
      <c r="E35" s="33">
        <f t="shared" ref="E35:E40" si="1">SUM(F35-D35)</f>
        <v>79845</v>
      </c>
      <c r="F35" s="33">
        <f>SUM(F36:F40)</f>
        <v>860306</v>
      </c>
    </row>
    <row r="36" spans="1:6" ht="16.5" thickBot="1">
      <c r="A36" s="17" t="s">
        <v>53</v>
      </c>
      <c r="B36" s="34" t="s">
        <v>54</v>
      </c>
      <c r="C36" s="46">
        <v>807000</v>
      </c>
      <c r="D36" s="35">
        <v>521760</v>
      </c>
      <c r="E36" s="35">
        <f t="shared" si="1"/>
        <v>53753</v>
      </c>
      <c r="F36" s="35">
        <v>575513</v>
      </c>
    </row>
    <row r="37" spans="1:6" ht="16.5" thickBot="1">
      <c r="A37" s="17" t="s">
        <v>55</v>
      </c>
      <c r="B37" s="34" t="s">
        <v>56</v>
      </c>
      <c r="C37" s="46">
        <v>27000</v>
      </c>
      <c r="D37" s="35">
        <v>16240</v>
      </c>
      <c r="E37" s="35">
        <f t="shared" si="1"/>
        <v>1652</v>
      </c>
      <c r="F37" s="35">
        <v>17892</v>
      </c>
    </row>
    <row r="38" spans="1:6" ht="18.75" customHeight="1" thickBot="1">
      <c r="A38" s="17" t="s">
        <v>57</v>
      </c>
      <c r="B38" s="34" t="s">
        <v>58</v>
      </c>
      <c r="C38" s="46">
        <v>285000</v>
      </c>
      <c r="D38" s="35">
        <v>168797</v>
      </c>
      <c r="E38" s="35">
        <f t="shared" si="1"/>
        <v>17605</v>
      </c>
      <c r="F38" s="35">
        <v>186402</v>
      </c>
    </row>
    <row r="39" spans="1:6" ht="30" customHeight="1" thickBot="1">
      <c r="A39" s="36" t="s">
        <v>59</v>
      </c>
      <c r="B39" s="48" t="s">
        <v>60</v>
      </c>
      <c r="C39" s="38">
        <v>9000</v>
      </c>
      <c r="D39" s="38">
        <v>5841</v>
      </c>
      <c r="E39" s="38">
        <f t="shared" si="1"/>
        <v>544</v>
      </c>
      <c r="F39" s="38">
        <v>6385</v>
      </c>
    </row>
    <row r="40" spans="1:6" ht="15" customHeight="1" thickBot="1">
      <c r="A40" s="17" t="s">
        <v>61</v>
      </c>
      <c r="B40" s="34" t="s">
        <v>62</v>
      </c>
      <c r="C40" s="46">
        <v>107000</v>
      </c>
      <c r="D40" s="35">
        <v>67823</v>
      </c>
      <c r="E40" s="35">
        <f t="shared" si="1"/>
        <v>6291</v>
      </c>
      <c r="F40" s="35">
        <v>74114</v>
      </c>
    </row>
    <row r="41" spans="1:6" ht="16.5" thickBot="1">
      <c r="A41" s="31" t="s">
        <v>63</v>
      </c>
      <c r="B41" s="19" t="s">
        <v>64</v>
      </c>
      <c r="C41" s="33">
        <f>SUM(C42+C52+C53+C55+C58+C59+C60+C61+C62+C63)</f>
        <v>5242000</v>
      </c>
      <c r="D41" s="33">
        <f>SUM(D42+D52+D53+D55+D58+D59+D60+D61+D62+D63)</f>
        <v>1233279</v>
      </c>
      <c r="E41" s="33">
        <f>SUM(E42+E52+E53+E55+E58+E59+E60+E61+E62+E63)</f>
        <v>114053</v>
      </c>
      <c r="F41" s="33">
        <f>SUM(F42+F52+F53+F55+F58+F59+F60+F61+F62+F63)</f>
        <v>1347332</v>
      </c>
    </row>
    <row r="42" spans="1:6" ht="16.5" thickBot="1">
      <c r="A42" s="31" t="s">
        <v>65</v>
      </c>
      <c r="B42" s="19" t="s">
        <v>66</v>
      </c>
      <c r="C42" s="33">
        <f>SUM(C43:C51)</f>
        <v>2423000</v>
      </c>
      <c r="D42" s="33">
        <f>SUM(D43:D51)</f>
        <v>1048795</v>
      </c>
      <c r="E42" s="33">
        <f>SUM(E43:E51)</f>
        <v>87212</v>
      </c>
      <c r="F42" s="33">
        <f>SUM(F43:F51)</f>
        <v>1136007</v>
      </c>
    </row>
    <row r="43" spans="1:6" ht="16.5" thickBot="1">
      <c r="A43" s="17" t="s">
        <v>67</v>
      </c>
      <c r="B43" s="34" t="s">
        <v>68</v>
      </c>
      <c r="C43" s="46">
        <v>10000</v>
      </c>
      <c r="D43" s="35">
        <v>0</v>
      </c>
      <c r="E43" s="35">
        <f t="shared" ref="E43:E68" si="2">SUM(F43-D43)</f>
        <v>0</v>
      </c>
      <c r="F43" s="35">
        <v>0</v>
      </c>
    </row>
    <row r="44" spans="1:6" ht="16.5" thickBot="1">
      <c r="A44" s="17" t="s">
        <v>69</v>
      </c>
      <c r="B44" s="34" t="s">
        <v>70</v>
      </c>
      <c r="C44" s="46">
        <v>19000</v>
      </c>
      <c r="D44" s="35">
        <v>4180</v>
      </c>
      <c r="E44" s="35">
        <f t="shared" si="2"/>
        <v>0</v>
      </c>
      <c r="F44" s="35">
        <v>4180</v>
      </c>
    </row>
    <row r="45" spans="1:6" ht="16.5" thickBot="1">
      <c r="A45" s="17" t="s">
        <v>71</v>
      </c>
      <c r="B45" s="34" t="s">
        <v>72</v>
      </c>
      <c r="C45" s="46">
        <v>674000</v>
      </c>
      <c r="D45" s="35">
        <v>357241</v>
      </c>
      <c r="E45" s="35">
        <f t="shared" si="2"/>
        <v>18733</v>
      </c>
      <c r="F45" s="35">
        <v>375974</v>
      </c>
    </row>
    <row r="46" spans="1:6" ht="16.5" thickBot="1">
      <c r="A46" s="17" t="s">
        <v>73</v>
      </c>
      <c r="B46" s="34" t="s">
        <v>74</v>
      </c>
      <c r="C46" s="46">
        <v>31000</v>
      </c>
      <c r="D46" s="35">
        <v>16836</v>
      </c>
      <c r="E46" s="35">
        <f t="shared" si="2"/>
        <v>1355</v>
      </c>
      <c r="F46" s="35">
        <v>18191</v>
      </c>
    </row>
    <row r="47" spans="1:6" ht="16.5" thickBot="1">
      <c r="A47" s="17" t="s">
        <v>75</v>
      </c>
      <c r="B47" s="34" t="s">
        <v>76</v>
      </c>
      <c r="C47" s="46">
        <v>30000</v>
      </c>
      <c r="D47" s="35">
        <v>14994</v>
      </c>
      <c r="E47" s="35">
        <f>SUM(F47-D47)</f>
        <v>0</v>
      </c>
      <c r="F47" s="35">
        <v>14994</v>
      </c>
    </row>
    <row r="48" spans="1:6" ht="16.5" thickBot="1">
      <c r="A48" s="17" t="s">
        <v>77</v>
      </c>
      <c r="B48" s="34" t="s">
        <v>78</v>
      </c>
      <c r="C48" s="46"/>
      <c r="D48" s="35"/>
      <c r="E48" s="35"/>
      <c r="F48" s="35"/>
    </row>
    <row r="49" spans="1:11" ht="30.6" customHeight="1" thickBot="1">
      <c r="A49" s="36" t="s">
        <v>79</v>
      </c>
      <c r="B49" s="48" t="s">
        <v>80</v>
      </c>
      <c r="C49" s="38">
        <v>300000</v>
      </c>
      <c r="D49" s="49">
        <v>155669</v>
      </c>
      <c r="E49" s="38">
        <f t="shared" si="2"/>
        <v>78</v>
      </c>
      <c r="F49" s="49">
        <v>155747</v>
      </c>
    </row>
    <row r="50" spans="1:11" ht="18.75" customHeight="1" thickBot="1">
      <c r="A50" s="36" t="s">
        <v>81</v>
      </c>
      <c r="B50" s="37" t="s">
        <v>82</v>
      </c>
      <c r="C50" s="50">
        <v>542000</v>
      </c>
      <c r="D50" s="38">
        <v>221605</v>
      </c>
      <c r="E50" s="38">
        <f t="shared" si="2"/>
        <v>16554</v>
      </c>
      <c r="F50" s="38">
        <v>238159</v>
      </c>
    </row>
    <row r="51" spans="1:11" ht="15.75" customHeight="1" thickBot="1">
      <c r="A51" s="17" t="s">
        <v>83</v>
      </c>
      <c r="B51" s="34" t="s">
        <v>84</v>
      </c>
      <c r="C51" s="46">
        <v>817000</v>
      </c>
      <c r="D51" s="35">
        <v>278270</v>
      </c>
      <c r="E51" s="35">
        <f t="shared" si="2"/>
        <v>50492</v>
      </c>
      <c r="F51" s="35">
        <v>328762</v>
      </c>
    </row>
    <row r="52" spans="1:11" s="54" customFormat="1" ht="15.95" customHeight="1" thickBot="1">
      <c r="A52" s="51" t="s">
        <v>85</v>
      </c>
      <c r="B52" s="52" t="s">
        <v>86</v>
      </c>
      <c r="C52" s="53">
        <v>676000</v>
      </c>
      <c r="D52" s="53">
        <v>11191</v>
      </c>
      <c r="E52" s="53">
        <f t="shared" si="2"/>
        <v>0</v>
      </c>
      <c r="F52" s="53">
        <v>11191</v>
      </c>
    </row>
    <row r="53" spans="1:11" ht="16.5" thickBot="1">
      <c r="A53" s="51" t="s">
        <v>87</v>
      </c>
      <c r="B53" s="52" t="s">
        <v>88</v>
      </c>
      <c r="C53" s="53">
        <f>C54</f>
        <v>559000</v>
      </c>
      <c r="D53" s="53">
        <f>SUM(D54)</f>
        <v>26862</v>
      </c>
      <c r="E53" s="53">
        <f t="shared" si="2"/>
        <v>304</v>
      </c>
      <c r="F53" s="53">
        <f>SUM(F54)</f>
        <v>27166</v>
      </c>
    </row>
    <row r="54" spans="1:11" ht="16.5" thickBot="1">
      <c r="A54" s="17" t="s">
        <v>89</v>
      </c>
      <c r="B54" s="34" t="s">
        <v>90</v>
      </c>
      <c r="C54" s="46">
        <v>559000</v>
      </c>
      <c r="D54" s="46">
        <v>26862</v>
      </c>
      <c r="E54" s="46">
        <f t="shared" si="2"/>
        <v>304</v>
      </c>
      <c r="F54" s="46">
        <v>27166</v>
      </c>
    </row>
    <row r="55" spans="1:11" ht="18" customHeight="1" thickBot="1">
      <c r="A55" s="31" t="s">
        <v>91</v>
      </c>
      <c r="B55" s="19" t="s">
        <v>92</v>
      </c>
      <c r="C55" s="20">
        <f>SUM(C56+C57)</f>
        <v>132000</v>
      </c>
      <c r="D55" s="20">
        <f>SUM(D56:D57)</f>
        <v>13248</v>
      </c>
      <c r="E55" s="20">
        <f t="shared" si="2"/>
        <v>480</v>
      </c>
      <c r="F55" s="20">
        <f>SUM(F56:F57)</f>
        <v>13728</v>
      </c>
    </row>
    <row r="56" spans="1:11" ht="18.75" customHeight="1" thickBot="1">
      <c r="A56" s="17" t="s">
        <v>93</v>
      </c>
      <c r="B56" s="34" t="s">
        <v>94</v>
      </c>
      <c r="C56" s="46">
        <v>42000</v>
      </c>
      <c r="D56" s="46">
        <v>2255</v>
      </c>
      <c r="E56" s="46">
        <f t="shared" si="2"/>
        <v>480</v>
      </c>
      <c r="F56" s="46">
        <v>2735</v>
      </c>
      <c r="K56">
        <v>13547.73</v>
      </c>
    </row>
    <row r="57" spans="1:11" ht="16.5" thickBot="1">
      <c r="A57" s="17" t="s">
        <v>95</v>
      </c>
      <c r="B57" s="34" t="s">
        <v>96</v>
      </c>
      <c r="C57" s="46">
        <v>90000</v>
      </c>
      <c r="D57" s="46">
        <v>10993</v>
      </c>
      <c r="E57" s="46">
        <f>SUM(F57-D57)</f>
        <v>0</v>
      </c>
      <c r="F57" s="46">
        <v>10993</v>
      </c>
      <c r="K57">
        <v>218</v>
      </c>
    </row>
    <row r="58" spans="1:11" ht="16.5" thickBot="1">
      <c r="A58" s="31" t="s">
        <v>97</v>
      </c>
      <c r="B58" s="19" t="s">
        <v>98</v>
      </c>
      <c r="C58" s="20">
        <v>700000</v>
      </c>
      <c r="D58" s="20">
        <v>25225</v>
      </c>
      <c r="E58" s="20">
        <f>SUM(F58-D58)</f>
        <v>3163</v>
      </c>
      <c r="F58" s="20">
        <v>28388</v>
      </c>
      <c r="K58">
        <v>13320</v>
      </c>
    </row>
    <row r="59" spans="1:11" ht="16.5" thickBot="1">
      <c r="A59" s="31" t="s">
        <v>99</v>
      </c>
      <c r="B59" s="19" t="s">
        <v>100</v>
      </c>
      <c r="C59" s="20"/>
      <c r="D59" s="33">
        <v>0</v>
      </c>
      <c r="E59" s="20">
        <f>SUM(F59-D59)</f>
        <v>0</v>
      </c>
      <c r="F59" s="33">
        <v>0</v>
      </c>
      <c r="K59">
        <v>6658.05</v>
      </c>
    </row>
    <row r="60" spans="1:11" ht="16.5" thickBot="1">
      <c r="A60" s="31" t="s">
        <v>101</v>
      </c>
      <c r="B60" s="19" t="s">
        <v>102</v>
      </c>
      <c r="C60" s="20">
        <v>150000</v>
      </c>
      <c r="D60" s="33">
        <v>17573</v>
      </c>
      <c r="E60" s="20">
        <f t="shared" si="2"/>
        <v>550</v>
      </c>
      <c r="F60" s="33">
        <v>18123</v>
      </c>
      <c r="K60">
        <v>21962.1</v>
      </c>
    </row>
    <row r="61" spans="1:11" ht="16.5" thickBot="1">
      <c r="A61" s="31" t="s">
        <v>103</v>
      </c>
      <c r="B61" s="19" t="s">
        <v>104</v>
      </c>
      <c r="C61" s="20">
        <v>69000</v>
      </c>
      <c r="D61" s="33">
        <v>18850</v>
      </c>
      <c r="E61" s="20">
        <f t="shared" si="2"/>
        <v>2728</v>
      </c>
      <c r="F61" s="33">
        <v>21578</v>
      </c>
      <c r="K61">
        <v>255</v>
      </c>
    </row>
    <row r="62" spans="1:11" ht="32.25" thickBot="1">
      <c r="A62" s="31" t="s">
        <v>105</v>
      </c>
      <c r="B62" s="19">
        <v>20.25</v>
      </c>
      <c r="C62" s="33">
        <v>11000</v>
      </c>
      <c r="D62" s="33">
        <v>2927</v>
      </c>
      <c r="E62" s="33">
        <f t="shared" si="2"/>
        <v>6978</v>
      </c>
      <c r="F62" s="33">
        <v>9905</v>
      </c>
      <c r="K62">
        <f>SUM(K56:K61)</f>
        <v>55960.88</v>
      </c>
    </row>
    <row r="63" spans="1:11" ht="16.5" thickBot="1">
      <c r="A63" s="31" t="s">
        <v>106</v>
      </c>
      <c r="B63" s="19" t="s">
        <v>107</v>
      </c>
      <c r="C63" s="20">
        <f>SUM(C64+C65)</f>
        <v>522000</v>
      </c>
      <c r="D63" s="20">
        <f>SUM(D64:D65)</f>
        <v>68608</v>
      </c>
      <c r="E63" s="20">
        <f>SUM(F63-D63)</f>
        <v>12638</v>
      </c>
      <c r="F63" s="20">
        <f>SUM(F64:F65)</f>
        <v>81246</v>
      </c>
    </row>
    <row r="64" spans="1:11" ht="16.5" thickBot="1">
      <c r="A64" s="17" t="s">
        <v>108</v>
      </c>
      <c r="B64" s="34" t="s">
        <v>109</v>
      </c>
      <c r="C64" s="46">
        <v>50000</v>
      </c>
      <c r="D64" s="46">
        <v>867</v>
      </c>
      <c r="E64" s="46">
        <f>SUM(F64-D64)</f>
        <v>249</v>
      </c>
      <c r="F64" s="46">
        <v>1116</v>
      </c>
    </row>
    <row r="65" spans="1:7" ht="16.5" thickBot="1">
      <c r="A65" s="17" t="s">
        <v>110</v>
      </c>
      <c r="B65" s="34" t="s">
        <v>111</v>
      </c>
      <c r="C65" s="46">
        <v>472000</v>
      </c>
      <c r="D65" s="46">
        <v>67741</v>
      </c>
      <c r="E65" s="46">
        <f t="shared" si="2"/>
        <v>12389</v>
      </c>
      <c r="F65" s="46">
        <v>80130</v>
      </c>
    </row>
    <row r="66" spans="1:7" ht="16.5" thickBot="1">
      <c r="A66" s="31" t="s">
        <v>112</v>
      </c>
      <c r="B66" s="19" t="s">
        <v>113</v>
      </c>
      <c r="C66" s="20">
        <f>C67</f>
        <v>1048000</v>
      </c>
      <c r="D66" s="20">
        <f>SUM(D67)</f>
        <v>13698</v>
      </c>
      <c r="E66" s="20">
        <f t="shared" si="2"/>
        <v>0</v>
      </c>
      <c r="F66" s="20">
        <f>SUM(F67)</f>
        <v>13698</v>
      </c>
    </row>
    <row r="67" spans="1:7" ht="16.5" thickBot="1">
      <c r="A67" s="31" t="s">
        <v>114</v>
      </c>
      <c r="B67" s="19" t="s">
        <v>115</v>
      </c>
      <c r="C67" s="20">
        <f>C68</f>
        <v>1048000</v>
      </c>
      <c r="D67" s="20">
        <f>SUM(D68)</f>
        <v>13698</v>
      </c>
      <c r="E67" s="20">
        <f t="shared" si="2"/>
        <v>0</v>
      </c>
      <c r="F67" s="20">
        <f>SUM(F68)</f>
        <v>13698</v>
      </c>
    </row>
    <row r="68" spans="1:7" ht="16.5" thickBot="1">
      <c r="A68" s="31" t="s">
        <v>116</v>
      </c>
      <c r="B68" s="19" t="s">
        <v>117</v>
      </c>
      <c r="C68" s="20">
        <f>SUM(C69:C74)</f>
        <v>1048000</v>
      </c>
      <c r="D68" s="20">
        <f>SUM(D69:D74)</f>
        <v>13698</v>
      </c>
      <c r="E68" s="20">
        <f t="shared" si="2"/>
        <v>0</v>
      </c>
      <c r="F68" s="20">
        <f>SUM(F69:F74)</f>
        <v>13698</v>
      </c>
    </row>
    <row r="69" spans="1:7" ht="16.5" thickBot="1">
      <c r="A69" s="17" t="s">
        <v>118</v>
      </c>
      <c r="B69" s="34" t="s">
        <v>119</v>
      </c>
      <c r="C69" s="46"/>
      <c r="D69" s="46"/>
      <c r="E69" s="46">
        <f>SUM(F69-D69)</f>
        <v>0</v>
      </c>
      <c r="F69" s="46"/>
    </row>
    <row r="70" spans="1:7" ht="31.5" customHeight="1" thickBot="1">
      <c r="A70" s="17" t="s">
        <v>120</v>
      </c>
      <c r="B70" s="55" t="s">
        <v>121</v>
      </c>
      <c r="C70" s="35">
        <v>692000</v>
      </c>
      <c r="D70" s="35"/>
      <c r="E70" s="35">
        <f>SUM(F70-D70)</f>
        <v>0</v>
      </c>
      <c r="F70" s="35">
        <v>0</v>
      </c>
    </row>
    <row r="71" spans="1:7" ht="15.75">
      <c r="A71" s="24" t="s">
        <v>122</v>
      </c>
      <c r="B71" s="68" t="s">
        <v>123</v>
      </c>
      <c r="C71" s="40"/>
      <c r="D71" s="70"/>
      <c r="E71" s="56"/>
      <c r="F71" s="70"/>
    </row>
    <row r="72" spans="1:7" ht="14.1" customHeight="1" thickBot="1">
      <c r="A72" s="17" t="s">
        <v>124</v>
      </c>
      <c r="B72" s="69"/>
      <c r="C72" s="57">
        <v>63000</v>
      </c>
      <c r="D72" s="71"/>
      <c r="E72" s="58"/>
      <c r="F72" s="71"/>
    </row>
    <row r="73" spans="1:7" ht="21" customHeight="1" thickBot="1">
      <c r="A73" s="17" t="s">
        <v>125</v>
      </c>
      <c r="B73" s="34" t="s">
        <v>126</v>
      </c>
      <c r="C73" s="46">
        <v>293000</v>
      </c>
      <c r="D73" s="46">
        <v>13698</v>
      </c>
      <c r="E73" s="46">
        <f>SUM(F73-D73)</f>
        <v>0</v>
      </c>
      <c r="F73" s="46">
        <v>13698</v>
      </c>
    </row>
    <row r="74" spans="1:7" ht="32.25" thickBot="1">
      <c r="A74" s="17" t="s">
        <v>127</v>
      </c>
      <c r="B74" s="34">
        <v>71.03</v>
      </c>
      <c r="C74" s="46"/>
      <c r="D74" s="46"/>
      <c r="E74" s="46"/>
      <c r="F74" s="46"/>
    </row>
    <row r="75" spans="1:7" ht="16.5" thickBot="1">
      <c r="A75" s="17"/>
      <c r="B75" s="55"/>
      <c r="C75" s="55"/>
      <c r="D75" s="35"/>
      <c r="E75" s="35"/>
      <c r="F75" s="35"/>
    </row>
    <row r="76" spans="1:7" ht="16.5" thickBot="1">
      <c r="A76" s="31" t="s">
        <v>128</v>
      </c>
      <c r="B76" s="34"/>
      <c r="C76" s="20"/>
      <c r="D76" s="20">
        <f>SUM(D13-D20)</f>
        <v>981875</v>
      </c>
      <c r="E76" s="20">
        <f>SUM(E13-E20)</f>
        <v>367881</v>
      </c>
      <c r="F76" s="20">
        <f>SUM(F13-F20)</f>
        <v>1349756</v>
      </c>
      <c r="G76" s="59"/>
    </row>
    <row r="77" spans="1:7" ht="16.5" thickBot="1">
      <c r="A77" s="17" t="s">
        <v>20</v>
      </c>
      <c r="B77" s="34"/>
      <c r="C77" s="34"/>
      <c r="D77" s="46"/>
      <c r="E77" s="46"/>
      <c r="F77" s="46"/>
    </row>
    <row r="78" spans="1:7" ht="16.5" thickBot="1">
      <c r="A78" s="17" t="s">
        <v>129</v>
      </c>
      <c r="B78" s="34"/>
      <c r="C78" s="34"/>
      <c r="D78" s="46">
        <f>SUM(D17-D23)</f>
        <v>169852</v>
      </c>
      <c r="E78" s="46">
        <f>SUM(E17-E23)</f>
        <v>-128066</v>
      </c>
      <c r="F78" s="46">
        <f>SUM(F17-F23)</f>
        <v>41786</v>
      </c>
    </row>
    <row r="79" spans="1:7" ht="16.5" thickBot="1">
      <c r="A79" s="17" t="s">
        <v>130</v>
      </c>
      <c r="B79" s="34"/>
      <c r="C79" s="34"/>
      <c r="D79" s="46">
        <f>SUM(D18-D41)</f>
        <v>498721</v>
      </c>
      <c r="E79" s="46">
        <f>SUM(E18-E41)</f>
        <v>495947</v>
      </c>
      <c r="F79" s="46">
        <f>SUM(F18-F41)</f>
        <v>994668</v>
      </c>
    </row>
    <row r="80" spans="1:7" ht="16.5" thickBot="1">
      <c r="A80" s="17" t="s">
        <v>131</v>
      </c>
      <c r="B80" s="34"/>
      <c r="C80" s="34"/>
      <c r="D80" s="20"/>
      <c r="E80" s="20"/>
      <c r="F80" s="46"/>
    </row>
    <row r="81" spans="1:6" ht="16.5" thickBot="1">
      <c r="A81" s="17" t="s">
        <v>132</v>
      </c>
      <c r="B81" s="34"/>
      <c r="C81" s="34"/>
      <c r="D81" s="46">
        <f>SUM(D19-D66)</f>
        <v>313302</v>
      </c>
      <c r="E81" s="46">
        <f>SUM(F81-D81)</f>
        <v>0</v>
      </c>
      <c r="F81" s="46">
        <f>SUM(F19-F66)</f>
        <v>313302</v>
      </c>
    </row>
    <row r="82" spans="1:6" ht="15.75">
      <c r="A82" s="60"/>
    </row>
    <row r="85" spans="1:6">
      <c r="A85" s="61" t="s">
        <v>133</v>
      </c>
      <c r="E85" s="61" t="s">
        <v>134</v>
      </c>
    </row>
    <row r="87" spans="1:6">
      <c r="A87" s="1" t="s">
        <v>135</v>
      </c>
      <c r="E87" s="62" t="s">
        <v>137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1:B72"/>
    <mergeCell ref="D71:D72"/>
    <mergeCell ref="F71:F72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7"/>
  <sheetViews>
    <sheetView topLeftCell="A36" zoomScaleNormal="100" workbookViewId="0">
      <selection activeCell="F49" sqref="F49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149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10872000</v>
      </c>
      <c r="D13" s="74">
        <f>SUM(D17:D19)</f>
        <v>7118000</v>
      </c>
      <c r="E13" s="74">
        <f>SUM(F13-D13)</f>
        <v>918000</v>
      </c>
      <c r="F13" s="74">
        <f>SUM(F17:F19)</f>
        <v>8036000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23">
        <f>C23</f>
        <v>5935000</v>
      </c>
      <c r="D17" s="23">
        <v>4449000</v>
      </c>
      <c r="E17" s="23">
        <v>699000</v>
      </c>
      <c r="F17" s="23">
        <f>D17+E17</f>
        <v>5148000</v>
      </c>
    </row>
    <row r="18" spans="1:6" ht="16.5" thickBot="1">
      <c r="A18" s="24" t="s">
        <v>24</v>
      </c>
      <c r="B18" s="25" t="s">
        <v>25</v>
      </c>
      <c r="C18" s="23">
        <f>C41</f>
        <v>4086000</v>
      </c>
      <c r="D18" s="26">
        <v>2342000</v>
      </c>
      <c r="E18" s="27">
        <v>219000</v>
      </c>
      <c r="F18" s="23">
        <f>D18+E18</f>
        <v>2561000</v>
      </c>
    </row>
    <row r="19" spans="1:6" ht="16.5" thickBot="1">
      <c r="A19" s="17"/>
      <c r="B19" s="25" t="s">
        <v>26</v>
      </c>
      <c r="C19" s="50">
        <v>851000</v>
      </c>
      <c r="D19" s="65">
        <v>327000</v>
      </c>
      <c r="E19" s="29">
        <f>SUM(F19-D19)</f>
        <v>0</v>
      </c>
      <c r="F19" s="65">
        <v>327000</v>
      </c>
    </row>
    <row r="20" spans="1:6" ht="18.75">
      <c r="A20" s="30" t="s">
        <v>27</v>
      </c>
      <c r="B20" s="77"/>
      <c r="C20" s="78">
        <f>SUM(C22+C66)</f>
        <v>10872000</v>
      </c>
      <c r="D20" s="78">
        <f>SUM(D22+D66)</f>
        <v>5768244</v>
      </c>
      <c r="E20" s="78">
        <f>SUM(E22+E66)</f>
        <v>893199</v>
      </c>
      <c r="F20" s="78">
        <f>SUM(F22+F66)</f>
        <v>6661443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SUM(C23+C41)</f>
        <v>10021000</v>
      </c>
      <c r="D22" s="20">
        <f>SUM(D23+D41)</f>
        <v>5754546</v>
      </c>
      <c r="E22" s="20">
        <f>SUM(E23+E41)</f>
        <v>893199</v>
      </c>
      <c r="F22" s="20">
        <f>SUM(F23+F41)</f>
        <v>6647745</v>
      </c>
    </row>
    <row r="23" spans="1:6" ht="30.6" customHeight="1" thickBot="1">
      <c r="A23" s="31" t="s">
        <v>30</v>
      </c>
      <c r="B23" s="32" t="s">
        <v>31</v>
      </c>
      <c r="C23" s="33">
        <f>SUM(C24+C32+C35)</f>
        <v>5935000</v>
      </c>
      <c r="D23" s="33">
        <f>SUM(D24+D35+D32)</f>
        <v>4407214</v>
      </c>
      <c r="E23" s="33">
        <f t="shared" ref="E23:E29" si="0">SUM(F23-D23)</f>
        <v>624316</v>
      </c>
      <c r="F23" s="33">
        <f>SUM(F24+F35+F32)</f>
        <v>5031530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4593000</v>
      </c>
      <c r="D24" s="33">
        <f>SUM(D25:D31)</f>
        <v>3546908</v>
      </c>
      <c r="E24" s="33">
        <f t="shared" si="0"/>
        <v>372202</v>
      </c>
      <c r="F24" s="33">
        <f>SUM(F25:F31)</f>
        <v>3919110</v>
      </c>
    </row>
    <row r="25" spans="1:6" ht="16.5" customHeight="1" thickBot="1">
      <c r="A25" s="17" t="s">
        <v>34</v>
      </c>
      <c r="B25" s="34" t="s">
        <v>35</v>
      </c>
      <c r="C25" s="35">
        <v>4500000</v>
      </c>
      <c r="D25" s="35">
        <v>3486882</v>
      </c>
      <c r="E25" s="35">
        <f t="shared" si="0"/>
        <v>361924</v>
      </c>
      <c r="F25" s="35">
        <v>3848806</v>
      </c>
    </row>
    <row r="26" spans="1:6" ht="19.5" customHeight="1" thickBot="1">
      <c r="A26" s="17" t="s">
        <v>36</v>
      </c>
      <c r="B26" s="34" t="s">
        <v>37</v>
      </c>
      <c r="C26" s="35">
        <v>8000</v>
      </c>
      <c r="D26" s="35">
        <v>2722</v>
      </c>
      <c r="E26" s="35">
        <f t="shared" si="0"/>
        <v>818</v>
      </c>
      <c r="F26" s="35">
        <v>3540</v>
      </c>
    </row>
    <row r="27" spans="1:6" ht="16.5" customHeight="1" thickBot="1">
      <c r="A27" s="17" t="s">
        <v>38</v>
      </c>
      <c r="B27" s="34" t="s">
        <v>39</v>
      </c>
      <c r="C27" s="35">
        <v>0</v>
      </c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35000</v>
      </c>
      <c r="D29" s="38">
        <v>21766</v>
      </c>
      <c r="E29" s="38">
        <f t="shared" si="0"/>
        <v>2491</v>
      </c>
      <c r="F29" s="38">
        <v>24257</v>
      </c>
    </row>
    <row r="30" spans="1:6" ht="16.5" thickBot="1">
      <c r="A30" s="17" t="s">
        <v>44</v>
      </c>
      <c r="B30" s="34" t="s">
        <v>45</v>
      </c>
      <c r="C30" s="35">
        <v>3000</v>
      </c>
      <c r="D30" s="35">
        <v>1663</v>
      </c>
      <c r="E30" s="39">
        <f>SUM(F30-D30)</f>
        <v>0</v>
      </c>
      <c r="F30" s="35">
        <v>1663</v>
      </c>
    </row>
    <row r="31" spans="1:6" ht="16.5" thickBot="1">
      <c r="A31" s="17" t="s">
        <v>46</v>
      </c>
      <c r="B31" s="34" t="s">
        <v>47</v>
      </c>
      <c r="C31" s="35">
        <v>47000</v>
      </c>
      <c r="D31" s="35">
        <v>33875</v>
      </c>
      <c r="E31" s="40">
        <f>SUM(F31-D31)</f>
        <v>6969</v>
      </c>
      <c r="F31" s="35">
        <v>40844</v>
      </c>
    </row>
    <row r="32" spans="1:6" ht="16.5" thickBot="1">
      <c r="A32" s="41" t="s">
        <v>48</v>
      </c>
      <c r="B32" s="42">
        <v>10.02</v>
      </c>
      <c r="C32" s="43">
        <f>SUM(C33:C34)</f>
        <v>248000</v>
      </c>
      <c r="D32" s="44">
        <f>SUM(D33:D34)</f>
        <v>0</v>
      </c>
      <c r="E32" s="67">
        <f>SUM(F32-D32)</f>
        <v>174000</v>
      </c>
      <c r="F32" s="44">
        <f>SUM(F33:F34)</f>
        <v>174000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145</v>
      </c>
      <c r="B34" s="34" t="s">
        <v>146</v>
      </c>
      <c r="C34" s="46">
        <v>238000</v>
      </c>
      <c r="D34" s="35">
        <v>0</v>
      </c>
      <c r="E34" s="66">
        <f>SUM(F34-D34)</f>
        <v>174000</v>
      </c>
      <c r="F34" s="38">
        <v>174000</v>
      </c>
    </row>
    <row r="35" spans="1:6" ht="16.5" thickBot="1">
      <c r="A35" s="31" t="s">
        <v>51</v>
      </c>
      <c r="B35" s="19" t="s">
        <v>52</v>
      </c>
      <c r="C35" s="33">
        <f>SUM(C36:C40)</f>
        <v>1094000</v>
      </c>
      <c r="D35" s="33">
        <f>SUM(D36:D40)</f>
        <v>860306</v>
      </c>
      <c r="E35" s="33">
        <f t="shared" ref="E35:E40" si="1">SUM(F35-D35)</f>
        <v>78114</v>
      </c>
      <c r="F35" s="33">
        <f>SUM(F36:F40)</f>
        <v>938420</v>
      </c>
    </row>
    <row r="36" spans="1:6" ht="16.5" thickBot="1">
      <c r="A36" s="17" t="s">
        <v>53</v>
      </c>
      <c r="B36" s="34" t="s">
        <v>54</v>
      </c>
      <c r="C36" s="46">
        <v>726000</v>
      </c>
      <c r="D36" s="35">
        <v>575513</v>
      </c>
      <c r="E36" s="35">
        <f t="shared" si="1"/>
        <v>54312</v>
      </c>
      <c r="F36" s="35">
        <v>629825</v>
      </c>
    </row>
    <row r="37" spans="1:6" ht="16.5" thickBot="1">
      <c r="A37" s="17" t="s">
        <v>55</v>
      </c>
      <c r="B37" s="34" t="s">
        <v>56</v>
      </c>
      <c r="C37" s="46">
        <v>24000</v>
      </c>
      <c r="D37" s="35">
        <v>17892</v>
      </c>
      <c r="E37" s="35">
        <f t="shared" si="1"/>
        <v>1679</v>
      </c>
      <c r="F37" s="35">
        <v>19571</v>
      </c>
    </row>
    <row r="38" spans="1:6" ht="18.75" customHeight="1" thickBot="1">
      <c r="A38" s="17" t="s">
        <v>57</v>
      </c>
      <c r="B38" s="34" t="s">
        <v>58</v>
      </c>
      <c r="C38" s="46">
        <v>239000</v>
      </c>
      <c r="D38" s="35">
        <v>186402</v>
      </c>
      <c r="E38" s="35">
        <f t="shared" si="1"/>
        <v>17889</v>
      </c>
      <c r="F38" s="35">
        <v>204291</v>
      </c>
    </row>
    <row r="39" spans="1:6" ht="30" customHeight="1" thickBot="1">
      <c r="A39" s="36" t="s">
        <v>59</v>
      </c>
      <c r="B39" s="48" t="s">
        <v>60</v>
      </c>
      <c r="C39" s="38">
        <v>8000</v>
      </c>
      <c r="D39" s="38">
        <v>6385</v>
      </c>
      <c r="E39" s="38">
        <f t="shared" si="1"/>
        <v>555</v>
      </c>
      <c r="F39" s="38">
        <v>6940</v>
      </c>
    </row>
    <row r="40" spans="1:6" ht="15" customHeight="1" thickBot="1">
      <c r="A40" s="17" t="s">
        <v>61</v>
      </c>
      <c r="B40" s="34" t="s">
        <v>62</v>
      </c>
      <c r="C40" s="46">
        <v>97000</v>
      </c>
      <c r="D40" s="35">
        <v>74114</v>
      </c>
      <c r="E40" s="35">
        <f t="shared" si="1"/>
        <v>3679</v>
      </c>
      <c r="F40" s="35">
        <v>77793</v>
      </c>
    </row>
    <row r="41" spans="1:6" ht="16.5" thickBot="1">
      <c r="A41" s="31" t="s">
        <v>63</v>
      </c>
      <c r="B41" s="19" t="s">
        <v>64</v>
      </c>
      <c r="C41" s="33">
        <f>SUM(C42+C52+C53+C55+C58+C59+C60+C61+C62+C63)</f>
        <v>4086000</v>
      </c>
      <c r="D41" s="33">
        <f>SUM(D42+D52+D53+D55+D58+D59+D60+D61+D62+D63)</f>
        <v>1347332</v>
      </c>
      <c r="E41" s="33">
        <f>SUM(E42+E52+E53+E55+E58+E59+E60+E61+E62+E63)</f>
        <v>268883</v>
      </c>
      <c r="F41" s="33">
        <f>SUM(F42+F52+F53+F55+F58+F59+F60+F61+F62+F63)</f>
        <v>1616215</v>
      </c>
    </row>
    <row r="42" spans="1:6" ht="16.5" thickBot="1">
      <c r="A42" s="31" t="s">
        <v>65</v>
      </c>
      <c r="B42" s="19" t="s">
        <v>66</v>
      </c>
      <c r="C42" s="33">
        <f>SUM(C43:C51)</f>
        <v>1916000</v>
      </c>
      <c r="D42" s="33">
        <f>SUM(D43:D51)</f>
        <v>1136007</v>
      </c>
      <c r="E42" s="33">
        <f>SUM(E43:E51)</f>
        <v>162874</v>
      </c>
      <c r="F42" s="33">
        <f>SUM(F43:F51)</f>
        <v>1298881</v>
      </c>
    </row>
    <row r="43" spans="1:6" ht="16.5" thickBot="1">
      <c r="A43" s="17" t="s">
        <v>67</v>
      </c>
      <c r="B43" s="34" t="s">
        <v>68</v>
      </c>
      <c r="C43" s="46">
        <v>10000</v>
      </c>
      <c r="D43" s="35">
        <v>0</v>
      </c>
      <c r="E43" s="35">
        <f t="shared" ref="E43:E68" si="2">SUM(F43-D43)</f>
        <v>0</v>
      </c>
      <c r="F43" s="35">
        <v>0</v>
      </c>
    </row>
    <row r="44" spans="1:6" ht="16.5" thickBot="1">
      <c r="A44" s="17" t="s">
        <v>69</v>
      </c>
      <c r="B44" s="34" t="s">
        <v>70</v>
      </c>
      <c r="C44" s="46">
        <v>15000</v>
      </c>
      <c r="D44" s="35">
        <v>4180</v>
      </c>
      <c r="E44" s="35">
        <f t="shared" si="2"/>
        <v>6427</v>
      </c>
      <c r="F44" s="35">
        <v>10607</v>
      </c>
    </row>
    <row r="45" spans="1:6" ht="16.5" thickBot="1">
      <c r="A45" s="17" t="s">
        <v>71</v>
      </c>
      <c r="B45" s="34" t="s">
        <v>72</v>
      </c>
      <c r="C45" s="46">
        <v>530000</v>
      </c>
      <c r="D45" s="35">
        <v>375974</v>
      </c>
      <c r="E45" s="35">
        <f t="shared" si="2"/>
        <v>35865</v>
      </c>
      <c r="F45" s="35">
        <v>411839</v>
      </c>
    </row>
    <row r="46" spans="1:6" ht="16.5" thickBot="1">
      <c r="A46" s="17" t="s">
        <v>73</v>
      </c>
      <c r="B46" s="34" t="s">
        <v>74</v>
      </c>
      <c r="C46" s="46">
        <v>26000</v>
      </c>
      <c r="D46" s="35">
        <v>18191</v>
      </c>
      <c r="E46" s="35">
        <f t="shared" si="2"/>
        <v>1306</v>
      </c>
      <c r="F46" s="35">
        <v>19497</v>
      </c>
    </row>
    <row r="47" spans="1:6" ht="16.5" thickBot="1">
      <c r="A47" s="17" t="s">
        <v>75</v>
      </c>
      <c r="B47" s="34" t="s">
        <v>76</v>
      </c>
      <c r="C47" s="46">
        <v>15000</v>
      </c>
      <c r="D47" s="35">
        <v>14994</v>
      </c>
      <c r="E47" s="35">
        <f>SUM(F47-D47)</f>
        <v>0</v>
      </c>
      <c r="F47" s="35">
        <v>14994</v>
      </c>
    </row>
    <row r="48" spans="1:6" ht="16.5" thickBot="1">
      <c r="A48" s="17" t="s">
        <v>77</v>
      </c>
      <c r="B48" s="34" t="s">
        <v>78</v>
      </c>
      <c r="C48" s="46"/>
      <c r="D48" s="35"/>
      <c r="E48" s="35"/>
      <c r="F48" s="35"/>
    </row>
    <row r="49" spans="1:11" ht="30.6" customHeight="1" thickBot="1">
      <c r="A49" s="36" t="s">
        <v>79</v>
      </c>
      <c r="B49" s="48" t="s">
        <v>80</v>
      </c>
      <c r="C49" s="38">
        <v>211000</v>
      </c>
      <c r="D49" s="49">
        <v>155747</v>
      </c>
      <c r="E49" s="38">
        <f t="shared" si="2"/>
        <v>52205</v>
      </c>
      <c r="F49" s="49">
        <v>207952</v>
      </c>
    </row>
    <row r="50" spans="1:11" ht="18.75" customHeight="1" thickBot="1">
      <c r="A50" s="36" t="s">
        <v>81</v>
      </c>
      <c r="B50" s="37" t="s">
        <v>82</v>
      </c>
      <c r="C50" s="50">
        <v>542000</v>
      </c>
      <c r="D50" s="38">
        <v>238159</v>
      </c>
      <c r="E50" s="38">
        <f t="shared" si="2"/>
        <v>8357</v>
      </c>
      <c r="F50" s="38">
        <v>246516</v>
      </c>
    </row>
    <row r="51" spans="1:11" ht="15.75" customHeight="1" thickBot="1">
      <c r="A51" s="17" t="s">
        <v>83</v>
      </c>
      <c r="B51" s="34" t="s">
        <v>84</v>
      </c>
      <c r="C51" s="46">
        <v>567000</v>
      </c>
      <c r="D51" s="35">
        <v>328762</v>
      </c>
      <c r="E51" s="35">
        <f t="shared" si="2"/>
        <v>58714</v>
      </c>
      <c r="F51" s="35">
        <v>387476</v>
      </c>
    </row>
    <row r="52" spans="1:11" s="54" customFormat="1" ht="15.95" customHeight="1" thickBot="1">
      <c r="A52" s="51" t="s">
        <v>85</v>
      </c>
      <c r="B52" s="52" t="s">
        <v>86</v>
      </c>
      <c r="C52" s="53">
        <v>409000</v>
      </c>
      <c r="D52" s="53">
        <v>11191</v>
      </c>
      <c r="E52" s="53">
        <f t="shared" si="2"/>
        <v>0</v>
      </c>
      <c r="F52" s="53">
        <v>11191</v>
      </c>
    </row>
    <row r="53" spans="1:11" ht="16.5" thickBot="1">
      <c r="A53" s="51" t="s">
        <v>87</v>
      </c>
      <c r="B53" s="52" t="s">
        <v>88</v>
      </c>
      <c r="C53" s="53">
        <f>C54</f>
        <v>564000</v>
      </c>
      <c r="D53" s="53">
        <f>SUM(D54)</f>
        <v>27166</v>
      </c>
      <c r="E53" s="53">
        <f t="shared" si="2"/>
        <v>0</v>
      </c>
      <c r="F53" s="53">
        <f>SUM(F54)</f>
        <v>27166</v>
      </c>
    </row>
    <row r="54" spans="1:11" ht="16.5" thickBot="1">
      <c r="A54" s="17" t="s">
        <v>89</v>
      </c>
      <c r="B54" s="34" t="s">
        <v>90</v>
      </c>
      <c r="C54" s="46">
        <v>564000</v>
      </c>
      <c r="D54" s="46">
        <v>27166</v>
      </c>
      <c r="E54" s="46">
        <f t="shared" si="2"/>
        <v>0</v>
      </c>
      <c r="F54" s="46">
        <v>27166</v>
      </c>
    </row>
    <row r="55" spans="1:11" ht="18" customHeight="1" thickBot="1">
      <c r="A55" s="31" t="s">
        <v>91</v>
      </c>
      <c r="B55" s="19" t="s">
        <v>92</v>
      </c>
      <c r="C55" s="20">
        <f>SUM(C56+C57)</f>
        <v>32000</v>
      </c>
      <c r="D55" s="20">
        <f>SUM(D56:D57)</f>
        <v>13728</v>
      </c>
      <c r="E55" s="20">
        <f t="shared" si="2"/>
        <v>70</v>
      </c>
      <c r="F55" s="20">
        <f>SUM(F56:F57)</f>
        <v>13798</v>
      </c>
    </row>
    <row r="56" spans="1:11" ht="18.75" customHeight="1" thickBot="1">
      <c r="A56" s="17" t="s">
        <v>93</v>
      </c>
      <c r="B56" s="34" t="s">
        <v>94</v>
      </c>
      <c r="C56" s="46">
        <v>21000</v>
      </c>
      <c r="D56" s="46">
        <v>2735</v>
      </c>
      <c r="E56" s="46">
        <f t="shared" si="2"/>
        <v>70</v>
      </c>
      <c r="F56" s="46">
        <v>2805</v>
      </c>
      <c r="K56">
        <v>13547.73</v>
      </c>
    </row>
    <row r="57" spans="1:11" ht="16.5" thickBot="1">
      <c r="A57" s="17" t="s">
        <v>95</v>
      </c>
      <c r="B57" s="34" t="s">
        <v>96</v>
      </c>
      <c r="C57" s="46">
        <v>11000</v>
      </c>
      <c r="D57" s="46">
        <v>10993</v>
      </c>
      <c r="E57" s="46">
        <f>SUM(F57-D57)</f>
        <v>0</v>
      </c>
      <c r="F57" s="46">
        <v>10993</v>
      </c>
      <c r="K57">
        <v>218</v>
      </c>
    </row>
    <row r="58" spans="1:11" ht="16.5" thickBot="1">
      <c r="A58" s="31" t="s">
        <v>97</v>
      </c>
      <c r="B58" s="19" t="s">
        <v>98</v>
      </c>
      <c r="C58" s="20">
        <v>700000</v>
      </c>
      <c r="D58" s="20">
        <v>28388</v>
      </c>
      <c r="E58" s="20">
        <f>SUM(F58-D58)</f>
        <v>6195</v>
      </c>
      <c r="F58" s="20">
        <v>34583</v>
      </c>
      <c r="K58">
        <v>13320</v>
      </c>
    </row>
    <row r="59" spans="1:11" ht="16.5" thickBot="1">
      <c r="A59" s="31" t="s">
        <v>99</v>
      </c>
      <c r="B59" s="19" t="s">
        <v>100</v>
      </c>
      <c r="C59" s="20"/>
      <c r="D59" s="33">
        <v>0</v>
      </c>
      <c r="E59" s="20">
        <f>SUM(F59-D59)</f>
        <v>0</v>
      </c>
      <c r="F59" s="33">
        <v>0</v>
      </c>
      <c r="K59">
        <v>6658.05</v>
      </c>
    </row>
    <row r="60" spans="1:11" ht="16.5" thickBot="1">
      <c r="A60" s="31" t="s">
        <v>101</v>
      </c>
      <c r="B60" s="19" t="s">
        <v>102</v>
      </c>
      <c r="C60" s="20">
        <v>79000</v>
      </c>
      <c r="D60" s="33">
        <v>18123</v>
      </c>
      <c r="E60" s="20">
        <f t="shared" si="2"/>
        <v>10800</v>
      </c>
      <c r="F60" s="33">
        <v>28923</v>
      </c>
      <c r="K60">
        <v>21962.1</v>
      </c>
    </row>
    <row r="61" spans="1:11" ht="16.5" thickBot="1">
      <c r="A61" s="31" t="s">
        <v>103</v>
      </c>
      <c r="B61" s="19" t="s">
        <v>104</v>
      </c>
      <c r="C61" s="20">
        <v>69000</v>
      </c>
      <c r="D61" s="33">
        <v>21578</v>
      </c>
      <c r="E61" s="20">
        <f t="shared" si="2"/>
        <v>24301</v>
      </c>
      <c r="F61" s="33">
        <v>45879</v>
      </c>
      <c r="K61">
        <v>255</v>
      </c>
    </row>
    <row r="62" spans="1:11" ht="32.25" thickBot="1">
      <c r="A62" s="31" t="s">
        <v>105</v>
      </c>
      <c r="B62" s="19">
        <v>20.25</v>
      </c>
      <c r="C62" s="33">
        <v>15000</v>
      </c>
      <c r="D62" s="33">
        <v>9905</v>
      </c>
      <c r="E62" s="33">
        <f t="shared" si="2"/>
        <v>0</v>
      </c>
      <c r="F62" s="33">
        <v>9905</v>
      </c>
      <c r="K62">
        <f>SUM(K56:K61)</f>
        <v>55960.88</v>
      </c>
    </row>
    <row r="63" spans="1:11" ht="16.5" thickBot="1">
      <c r="A63" s="31" t="s">
        <v>106</v>
      </c>
      <c r="B63" s="19" t="s">
        <v>107</v>
      </c>
      <c r="C63" s="20">
        <f>SUM(C64+C65)</f>
        <v>302000</v>
      </c>
      <c r="D63" s="20">
        <f>SUM(D64:D65)</f>
        <v>81246</v>
      </c>
      <c r="E63" s="20">
        <f>SUM(F63-D63)</f>
        <v>64643</v>
      </c>
      <c r="F63" s="20">
        <f>SUM(F64:F65)</f>
        <v>145889</v>
      </c>
    </row>
    <row r="64" spans="1:11" ht="16.5" thickBot="1">
      <c r="A64" s="17" t="s">
        <v>108</v>
      </c>
      <c r="B64" s="34" t="s">
        <v>109</v>
      </c>
      <c r="C64" s="46">
        <v>2000</v>
      </c>
      <c r="D64" s="46">
        <v>1116</v>
      </c>
      <c r="E64" s="46">
        <f>SUM(F64-D64)</f>
        <v>159</v>
      </c>
      <c r="F64" s="46">
        <v>1275</v>
      </c>
    </row>
    <row r="65" spans="1:7" ht="16.5" thickBot="1">
      <c r="A65" s="17" t="s">
        <v>110</v>
      </c>
      <c r="B65" s="34" t="s">
        <v>111</v>
      </c>
      <c r="C65" s="46">
        <v>300000</v>
      </c>
      <c r="D65" s="46">
        <v>80130</v>
      </c>
      <c r="E65" s="46">
        <f t="shared" si="2"/>
        <v>64484</v>
      </c>
      <c r="F65" s="46">
        <v>144614</v>
      </c>
    </row>
    <row r="66" spans="1:7" ht="16.5" thickBot="1">
      <c r="A66" s="31" t="s">
        <v>112</v>
      </c>
      <c r="B66" s="19" t="s">
        <v>113</v>
      </c>
      <c r="C66" s="20">
        <f>C67</f>
        <v>851000</v>
      </c>
      <c r="D66" s="20">
        <f>SUM(D67)</f>
        <v>13698</v>
      </c>
      <c r="E66" s="20">
        <f t="shared" si="2"/>
        <v>0</v>
      </c>
      <c r="F66" s="20">
        <f>SUM(F67)</f>
        <v>13698</v>
      </c>
    </row>
    <row r="67" spans="1:7" ht="16.5" thickBot="1">
      <c r="A67" s="31" t="s">
        <v>114</v>
      </c>
      <c r="B67" s="19" t="s">
        <v>115</v>
      </c>
      <c r="C67" s="20">
        <f>C68</f>
        <v>851000</v>
      </c>
      <c r="D67" s="20">
        <f>SUM(D68)</f>
        <v>13698</v>
      </c>
      <c r="E67" s="20">
        <f t="shared" si="2"/>
        <v>0</v>
      </c>
      <c r="F67" s="20">
        <f>SUM(F68)</f>
        <v>13698</v>
      </c>
    </row>
    <row r="68" spans="1:7" ht="16.5" thickBot="1">
      <c r="A68" s="31" t="s">
        <v>116</v>
      </c>
      <c r="B68" s="19" t="s">
        <v>117</v>
      </c>
      <c r="C68" s="20">
        <f>SUM(C69:C74)</f>
        <v>851000</v>
      </c>
      <c r="D68" s="20">
        <f>SUM(D69:D74)</f>
        <v>13698</v>
      </c>
      <c r="E68" s="20">
        <f t="shared" si="2"/>
        <v>0</v>
      </c>
      <c r="F68" s="20">
        <f>SUM(F69:F74)</f>
        <v>13698</v>
      </c>
    </row>
    <row r="69" spans="1:7" ht="16.5" thickBot="1">
      <c r="A69" s="17" t="s">
        <v>118</v>
      </c>
      <c r="B69" s="34" t="s">
        <v>119</v>
      </c>
      <c r="C69" s="46"/>
      <c r="D69" s="46"/>
      <c r="E69" s="46">
        <f>SUM(F69-D69)</f>
        <v>0</v>
      </c>
      <c r="F69" s="46"/>
    </row>
    <row r="70" spans="1:7" ht="31.5" customHeight="1" thickBot="1">
      <c r="A70" s="17" t="s">
        <v>120</v>
      </c>
      <c r="B70" s="55" t="s">
        <v>121</v>
      </c>
      <c r="C70" s="35">
        <v>495000</v>
      </c>
      <c r="D70" s="35"/>
      <c r="E70" s="35">
        <f>SUM(F70-D70)</f>
        <v>0</v>
      </c>
      <c r="F70" s="35">
        <v>0</v>
      </c>
    </row>
    <row r="71" spans="1:7" ht="15.75">
      <c r="A71" s="24" t="s">
        <v>122</v>
      </c>
      <c r="B71" s="68" t="s">
        <v>123</v>
      </c>
      <c r="C71" s="40"/>
      <c r="D71" s="70"/>
      <c r="E71" s="56"/>
      <c r="F71" s="70"/>
    </row>
    <row r="72" spans="1:7" ht="14.1" customHeight="1" thickBot="1">
      <c r="A72" s="17" t="s">
        <v>124</v>
      </c>
      <c r="B72" s="69"/>
      <c r="C72" s="57">
        <v>63000</v>
      </c>
      <c r="D72" s="71"/>
      <c r="E72" s="58"/>
      <c r="F72" s="71"/>
    </row>
    <row r="73" spans="1:7" ht="21" customHeight="1" thickBot="1">
      <c r="A73" s="17" t="s">
        <v>125</v>
      </c>
      <c r="B73" s="34" t="s">
        <v>126</v>
      </c>
      <c r="C73" s="46">
        <v>293000</v>
      </c>
      <c r="D73" s="46">
        <v>13698</v>
      </c>
      <c r="E73" s="46">
        <f>SUM(F73-D73)</f>
        <v>0</v>
      </c>
      <c r="F73" s="46">
        <v>13698</v>
      </c>
    </row>
    <row r="74" spans="1:7" ht="32.25" thickBot="1">
      <c r="A74" s="17" t="s">
        <v>127</v>
      </c>
      <c r="B74" s="34">
        <v>71.03</v>
      </c>
      <c r="C74" s="46"/>
      <c r="D74" s="46"/>
      <c r="E74" s="46"/>
      <c r="F74" s="46"/>
    </row>
    <row r="75" spans="1:7" ht="16.5" thickBot="1">
      <c r="A75" s="17"/>
      <c r="B75" s="55"/>
      <c r="C75" s="55"/>
      <c r="D75" s="35"/>
      <c r="E75" s="35"/>
      <c r="F75" s="35"/>
    </row>
    <row r="76" spans="1:7" ht="16.5" thickBot="1">
      <c r="A76" s="31" t="s">
        <v>128</v>
      </c>
      <c r="B76" s="34"/>
      <c r="C76" s="20"/>
      <c r="D76" s="20">
        <f>SUM(D13-D20)</f>
        <v>1349756</v>
      </c>
      <c r="E76" s="20">
        <f>SUM(E13-E20)</f>
        <v>24801</v>
      </c>
      <c r="F76" s="20">
        <f>SUM(F13-F20)</f>
        <v>1374557</v>
      </c>
      <c r="G76" s="59"/>
    </row>
    <row r="77" spans="1:7" ht="16.5" thickBot="1">
      <c r="A77" s="17" t="s">
        <v>20</v>
      </c>
      <c r="B77" s="34"/>
      <c r="C77" s="34"/>
      <c r="D77" s="46"/>
      <c r="E77" s="46"/>
      <c r="F77" s="46"/>
    </row>
    <row r="78" spans="1:7" ht="16.5" thickBot="1">
      <c r="A78" s="17" t="s">
        <v>129</v>
      </c>
      <c r="B78" s="34"/>
      <c r="C78" s="34"/>
      <c r="D78" s="46">
        <f>SUM(D17-D23)</f>
        <v>41786</v>
      </c>
      <c r="E78" s="46">
        <f>SUM(E17-E23)</f>
        <v>74684</v>
      </c>
      <c r="F78" s="46">
        <f>SUM(F17-F23)</f>
        <v>116470</v>
      </c>
    </row>
    <row r="79" spans="1:7" ht="16.5" thickBot="1">
      <c r="A79" s="17" t="s">
        <v>130</v>
      </c>
      <c r="B79" s="34"/>
      <c r="C79" s="34"/>
      <c r="D79" s="46">
        <f>SUM(D18-D41)</f>
        <v>994668</v>
      </c>
      <c r="E79" s="46">
        <f>SUM(E18-E41)</f>
        <v>-49883</v>
      </c>
      <c r="F79" s="46">
        <f>SUM(F18-F41)</f>
        <v>944785</v>
      </c>
    </row>
    <row r="80" spans="1:7" ht="16.5" thickBot="1">
      <c r="A80" s="17" t="s">
        <v>131</v>
      </c>
      <c r="B80" s="34"/>
      <c r="C80" s="34"/>
      <c r="D80" s="20"/>
      <c r="E80" s="20"/>
      <c r="F80" s="46"/>
    </row>
    <row r="81" spans="1:6" ht="16.5" thickBot="1">
      <c r="A81" s="17" t="s">
        <v>132</v>
      </c>
      <c r="B81" s="34"/>
      <c r="C81" s="34"/>
      <c r="D81" s="46">
        <f>SUM(D19-D66)</f>
        <v>313302</v>
      </c>
      <c r="E81" s="46">
        <f>SUM(F81-D81)</f>
        <v>0</v>
      </c>
      <c r="F81" s="46">
        <f>SUM(F19-F66)</f>
        <v>313302</v>
      </c>
    </row>
    <row r="82" spans="1:6" ht="15.75">
      <c r="A82" s="60"/>
    </row>
    <row r="85" spans="1:6">
      <c r="A85" s="61" t="s">
        <v>133</v>
      </c>
      <c r="E85" s="61" t="s">
        <v>134</v>
      </c>
    </row>
    <row r="87" spans="1:6">
      <c r="A87" s="1" t="s">
        <v>135</v>
      </c>
      <c r="E87" s="62" t="s">
        <v>137</v>
      </c>
    </row>
  </sheetData>
  <mergeCells count="20">
    <mergeCell ref="B71:B72"/>
    <mergeCell ref="D71:D72"/>
    <mergeCell ref="F71:F72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7"/>
  <sheetViews>
    <sheetView tabSelected="1" topLeftCell="A2" zoomScaleNormal="100" workbookViewId="0">
      <selection activeCell="E49" sqref="E49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150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10222000</v>
      </c>
      <c r="D13" s="74">
        <f>SUM(D17:D19)</f>
        <v>8036000</v>
      </c>
      <c r="E13" s="74">
        <f>SUM(F13-D13)</f>
        <v>383019.81000000052</v>
      </c>
      <c r="F13" s="74">
        <f>SUM(F17:F19)</f>
        <v>8419019.8100000005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23">
        <f>C23</f>
        <v>5620000</v>
      </c>
      <c r="D17" s="23">
        <v>5148000</v>
      </c>
      <c r="E17" s="23">
        <v>373000</v>
      </c>
      <c r="F17" s="23">
        <f>F23</f>
        <v>5448735</v>
      </c>
    </row>
    <row r="18" spans="1:6" ht="16.5" thickBot="1">
      <c r="A18" s="24" t="s">
        <v>24</v>
      </c>
      <c r="B18" s="25" t="s">
        <v>25</v>
      </c>
      <c r="C18" s="23">
        <f>C41</f>
        <v>4076000</v>
      </c>
      <c r="D18" s="26">
        <v>2561000</v>
      </c>
      <c r="E18" s="27">
        <v>1310000</v>
      </c>
      <c r="F18" s="23">
        <f>F41</f>
        <v>2801432.81</v>
      </c>
    </row>
    <row r="19" spans="1:6" ht="16.5" thickBot="1">
      <c r="A19" s="17"/>
      <c r="B19" s="25" t="s">
        <v>26</v>
      </c>
      <c r="C19" s="50">
        <f>C66</f>
        <v>526000</v>
      </c>
      <c r="D19" s="65">
        <v>327000</v>
      </c>
      <c r="E19" s="29">
        <f>SUM(F19-D19)</f>
        <v>-158148</v>
      </c>
      <c r="F19" s="65">
        <f>F66</f>
        <v>168852</v>
      </c>
    </row>
    <row r="20" spans="1:6" ht="18.75">
      <c r="A20" s="30" t="s">
        <v>27</v>
      </c>
      <c r="B20" s="77"/>
      <c r="C20" s="78">
        <f>SUM(C22+C66)</f>
        <v>10222000</v>
      </c>
      <c r="D20" s="78">
        <f>SUM(D22+D66)</f>
        <v>6661595</v>
      </c>
      <c r="E20" s="78">
        <f>SUM(E22+E66)</f>
        <v>1757424.81</v>
      </c>
      <c r="F20" s="78">
        <f>SUM(F22+F66)</f>
        <v>8419019.8100000005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SUM(C23+C41)</f>
        <v>9696000</v>
      </c>
      <c r="D22" s="20">
        <f>SUM(D23+D41)</f>
        <v>6647897</v>
      </c>
      <c r="E22" s="20">
        <f>SUM(E23+E41)</f>
        <v>1602270.81</v>
      </c>
      <c r="F22" s="20">
        <f>SUM(F23+F41)</f>
        <v>8250167.8100000005</v>
      </c>
    </row>
    <row r="23" spans="1:6" ht="30.6" customHeight="1" thickBot="1">
      <c r="A23" s="31" t="s">
        <v>30</v>
      </c>
      <c r="B23" s="32" t="s">
        <v>31</v>
      </c>
      <c r="C23" s="33">
        <f>SUM(C24+C32+C35)</f>
        <v>5620000</v>
      </c>
      <c r="D23" s="33">
        <f>SUM(D24+D35+D32)</f>
        <v>5031530</v>
      </c>
      <c r="E23" s="33">
        <f t="shared" ref="E23:E29" si="0">SUM(F23-D23)</f>
        <v>417205</v>
      </c>
      <c r="F23" s="33">
        <f>SUM(F24+F35+F32)</f>
        <v>5448735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4323000</v>
      </c>
      <c r="D24" s="33">
        <f>SUM(D25:D31)</f>
        <v>3919110</v>
      </c>
      <c r="E24" s="33">
        <f t="shared" si="0"/>
        <v>339001</v>
      </c>
      <c r="F24" s="33">
        <f>SUM(F25:F31)</f>
        <v>4258111</v>
      </c>
    </row>
    <row r="25" spans="1:6" ht="16.5" customHeight="1" thickBot="1">
      <c r="A25" s="17" t="s">
        <v>34</v>
      </c>
      <c r="B25" s="34" t="s">
        <v>35</v>
      </c>
      <c r="C25" s="35">
        <v>4230000</v>
      </c>
      <c r="D25" s="35">
        <v>3848806</v>
      </c>
      <c r="E25" s="35">
        <f t="shared" si="0"/>
        <v>331090</v>
      </c>
      <c r="F25" s="35">
        <v>4179896</v>
      </c>
    </row>
    <row r="26" spans="1:6" ht="19.5" customHeight="1" thickBot="1">
      <c r="A26" s="17" t="s">
        <v>36</v>
      </c>
      <c r="B26" s="34" t="s">
        <v>37</v>
      </c>
      <c r="C26" s="35">
        <v>8000</v>
      </c>
      <c r="D26" s="35">
        <v>3540</v>
      </c>
      <c r="E26" s="35">
        <f t="shared" si="0"/>
        <v>560</v>
      </c>
      <c r="F26" s="35">
        <v>4100</v>
      </c>
    </row>
    <row r="27" spans="1:6" ht="16.5" customHeight="1" thickBot="1">
      <c r="A27" s="17" t="s">
        <v>38</v>
      </c>
      <c r="B27" s="34" t="s">
        <v>39</v>
      </c>
      <c r="C27" s="35">
        <v>0</v>
      </c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35000</v>
      </c>
      <c r="D29" s="38">
        <v>24257</v>
      </c>
      <c r="E29" s="38">
        <f t="shared" si="0"/>
        <v>3462</v>
      </c>
      <c r="F29" s="38">
        <v>27719</v>
      </c>
    </row>
    <row r="30" spans="1:6" ht="16.5" thickBot="1">
      <c r="A30" s="17" t="s">
        <v>44</v>
      </c>
      <c r="B30" s="34" t="s">
        <v>45</v>
      </c>
      <c r="C30" s="35">
        <v>3000</v>
      </c>
      <c r="D30" s="35">
        <v>1663</v>
      </c>
      <c r="E30" s="39">
        <f>SUM(F30-D30)</f>
        <v>0</v>
      </c>
      <c r="F30" s="35">
        <v>1663</v>
      </c>
    </row>
    <row r="31" spans="1:6" ht="16.5" thickBot="1">
      <c r="A31" s="17" t="s">
        <v>46</v>
      </c>
      <c r="B31" s="34" t="s">
        <v>47</v>
      </c>
      <c r="C31" s="35">
        <v>47000</v>
      </c>
      <c r="D31" s="35">
        <v>40844</v>
      </c>
      <c r="E31" s="40">
        <f>SUM(F31-D31)</f>
        <v>3889</v>
      </c>
      <c r="F31" s="35">
        <v>44733</v>
      </c>
    </row>
    <row r="32" spans="1:6" ht="16.5" thickBot="1">
      <c r="A32" s="41" t="s">
        <v>48</v>
      </c>
      <c r="B32" s="42">
        <v>10.02</v>
      </c>
      <c r="C32" s="43">
        <f>SUM(C33:C34)</f>
        <v>248000</v>
      </c>
      <c r="D32" s="44">
        <f>SUM(D33:D34)</f>
        <v>174000</v>
      </c>
      <c r="E32" s="67">
        <f>SUM(F32-D32)</f>
        <v>0</v>
      </c>
      <c r="F32" s="44">
        <f>SUM(F33:F34)</f>
        <v>174000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145</v>
      </c>
      <c r="B34" s="34" t="s">
        <v>146</v>
      </c>
      <c r="C34" s="46">
        <v>238000</v>
      </c>
      <c r="D34" s="35">
        <v>174000</v>
      </c>
      <c r="E34" s="66">
        <f>SUM(F34-D34)</f>
        <v>0</v>
      </c>
      <c r="F34" s="38">
        <v>174000</v>
      </c>
    </row>
    <row r="35" spans="1:6" ht="16.5" thickBot="1">
      <c r="A35" s="31" t="s">
        <v>51</v>
      </c>
      <c r="B35" s="19" t="s">
        <v>52</v>
      </c>
      <c r="C35" s="33">
        <f>SUM(C36:C40)</f>
        <v>1049000</v>
      </c>
      <c r="D35" s="33">
        <f>SUM(D36:D40)</f>
        <v>938420</v>
      </c>
      <c r="E35" s="33">
        <f t="shared" ref="E35:E40" si="1">SUM(F35-D35)</f>
        <v>78204</v>
      </c>
      <c r="F35" s="33">
        <f>SUM(F36:F40)</f>
        <v>1016624</v>
      </c>
    </row>
    <row r="36" spans="1:6" ht="16.5" thickBot="1">
      <c r="A36" s="17" t="s">
        <v>53</v>
      </c>
      <c r="B36" s="34" t="s">
        <v>54</v>
      </c>
      <c r="C36" s="46">
        <v>690000</v>
      </c>
      <c r="D36" s="35">
        <v>629825</v>
      </c>
      <c r="E36" s="35">
        <f t="shared" si="1"/>
        <v>53462</v>
      </c>
      <c r="F36" s="35">
        <v>683287</v>
      </c>
    </row>
    <row r="37" spans="1:6" ht="16.5" thickBot="1">
      <c r="A37" s="17" t="s">
        <v>55</v>
      </c>
      <c r="B37" s="34" t="s">
        <v>56</v>
      </c>
      <c r="C37" s="46">
        <v>24000</v>
      </c>
      <c r="D37" s="35">
        <v>19571</v>
      </c>
      <c r="E37" s="35">
        <f t="shared" si="1"/>
        <v>1650</v>
      </c>
      <c r="F37" s="35">
        <v>21221</v>
      </c>
    </row>
    <row r="38" spans="1:6" ht="18.75" customHeight="1" thickBot="1">
      <c r="A38" s="17" t="s">
        <v>57</v>
      </c>
      <c r="B38" s="34" t="s">
        <v>58</v>
      </c>
      <c r="C38" s="46">
        <v>230000</v>
      </c>
      <c r="D38" s="35">
        <v>204291</v>
      </c>
      <c r="E38" s="35">
        <f t="shared" si="1"/>
        <v>17567</v>
      </c>
      <c r="F38" s="35">
        <v>221858</v>
      </c>
    </row>
    <row r="39" spans="1:6" ht="30" customHeight="1" thickBot="1">
      <c r="A39" s="36" t="s">
        <v>59</v>
      </c>
      <c r="B39" s="48" t="s">
        <v>60</v>
      </c>
      <c r="C39" s="38">
        <v>8000</v>
      </c>
      <c r="D39" s="38">
        <v>6940</v>
      </c>
      <c r="E39" s="38">
        <f t="shared" si="1"/>
        <v>540</v>
      </c>
      <c r="F39" s="38">
        <v>7480</v>
      </c>
    </row>
    <row r="40" spans="1:6" ht="15" customHeight="1" thickBot="1">
      <c r="A40" s="17" t="s">
        <v>61</v>
      </c>
      <c r="B40" s="34" t="s">
        <v>62</v>
      </c>
      <c r="C40" s="46">
        <v>97000</v>
      </c>
      <c r="D40" s="35">
        <v>77793</v>
      </c>
      <c r="E40" s="35">
        <f t="shared" si="1"/>
        <v>4985</v>
      </c>
      <c r="F40" s="35">
        <v>82778</v>
      </c>
    </row>
    <row r="41" spans="1:6" ht="16.5" thickBot="1">
      <c r="A41" s="31" t="s">
        <v>63</v>
      </c>
      <c r="B41" s="19" t="s">
        <v>64</v>
      </c>
      <c r="C41" s="33">
        <f>SUM(C42+C52+C53+C55+C58+C59+C60+C61+C62+C63)</f>
        <v>4076000</v>
      </c>
      <c r="D41" s="33">
        <f>SUM(D42+D52+D53+D55+D58+D59+D60+D61+D62+D63)</f>
        <v>1616367</v>
      </c>
      <c r="E41" s="33">
        <f>SUM(E42+E52+E53+E55+E58+E59+E60+E61+E62+E63)</f>
        <v>1185065.81</v>
      </c>
      <c r="F41" s="33">
        <f>SUM(F42+F52+F53+F55+F58+F59+F60+F61+F62+F63)</f>
        <v>2801432.81</v>
      </c>
    </row>
    <row r="42" spans="1:6" ht="16.5" thickBot="1">
      <c r="A42" s="31" t="s">
        <v>65</v>
      </c>
      <c r="B42" s="19" t="s">
        <v>66</v>
      </c>
      <c r="C42" s="33">
        <f>SUM(C43:C51)</f>
        <v>2046000</v>
      </c>
      <c r="D42" s="33">
        <f>SUM(D43:D51)</f>
        <v>1299033</v>
      </c>
      <c r="E42" s="33">
        <f>SUM(E43:E51)</f>
        <v>145561.81</v>
      </c>
      <c r="F42" s="33">
        <f>SUM(F43:F51)</f>
        <v>1444594.81</v>
      </c>
    </row>
    <row r="43" spans="1:6" ht="16.5" thickBot="1">
      <c r="A43" s="17" t="s">
        <v>67</v>
      </c>
      <c r="B43" s="34" t="s">
        <v>68</v>
      </c>
      <c r="C43" s="46">
        <v>10000</v>
      </c>
      <c r="D43" s="35">
        <v>0</v>
      </c>
      <c r="E43" s="35">
        <f t="shared" ref="E43:E68" si="2">SUM(F43-D43)</f>
        <v>7285</v>
      </c>
      <c r="F43" s="35">
        <v>7285</v>
      </c>
    </row>
    <row r="44" spans="1:6" ht="16.5" thickBot="1">
      <c r="A44" s="17" t="s">
        <v>69</v>
      </c>
      <c r="B44" s="34" t="s">
        <v>70</v>
      </c>
      <c r="C44" s="46">
        <v>15000</v>
      </c>
      <c r="D44" s="35">
        <v>10607</v>
      </c>
      <c r="E44" s="35">
        <f t="shared" si="2"/>
        <v>0</v>
      </c>
      <c r="F44" s="35">
        <v>10607</v>
      </c>
    </row>
    <row r="45" spans="1:6" ht="16.5" thickBot="1">
      <c r="A45" s="17" t="s">
        <v>71</v>
      </c>
      <c r="B45" s="34" t="s">
        <v>72</v>
      </c>
      <c r="C45" s="46">
        <v>530000</v>
      </c>
      <c r="D45" s="35">
        <v>411839</v>
      </c>
      <c r="E45" s="35">
        <f t="shared" si="2"/>
        <v>38993</v>
      </c>
      <c r="F45" s="35">
        <v>450832</v>
      </c>
    </row>
    <row r="46" spans="1:6" ht="16.5" thickBot="1">
      <c r="A46" s="17" t="s">
        <v>73</v>
      </c>
      <c r="B46" s="34" t="s">
        <v>74</v>
      </c>
      <c r="C46" s="46">
        <v>26000</v>
      </c>
      <c r="D46" s="35">
        <v>19497</v>
      </c>
      <c r="E46" s="35">
        <f t="shared" si="2"/>
        <v>443</v>
      </c>
      <c r="F46" s="35">
        <v>19940</v>
      </c>
    </row>
    <row r="47" spans="1:6" ht="16.5" thickBot="1">
      <c r="A47" s="17" t="s">
        <v>75</v>
      </c>
      <c r="B47" s="34" t="s">
        <v>76</v>
      </c>
      <c r="C47" s="46">
        <v>15000</v>
      </c>
      <c r="D47" s="35">
        <v>14994</v>
      </c>
      <c r="E47" s="35">
        <f>SUM(F47-D47)</f>
        <v>0</v>
      </c>
      <c r="F47" s="35">
        <v>14994</v>
      </c>
    </row>
    <row r="48" spans="1:6" ht="16.5" thickBot="1">
      <c r="A48" s="17" t="s">
        <v>77</v>
      </c>
      <c r="B48" s="34" t="s">
        <v>78</v>
      </c>
      <c r="C48" s="46"/>
      <c r="D48" s="35"/>
      <c r="E48" s="35"/>
      <c r="F48" s="35"/>
    </row>
    <row r="49" spans="1:11" ht="30.6" customHeight="1" thickBot="1">
      <c r="A49" s="36" t="s">
        <v>79</v>
      </c>
      <c r="B49" s="48" t="s">
        <v>80</v>
      </c>
      <c r="C49" s="38">
        <v>261000</v>
      </c>
      <c r="D49" s="49">
        <v>207983</v>
      </c>
      <c r="E49" s="38">
        <f t="shared" si="2"/>
        <v>26925</v>
      </c>
      <c r="F49" s="49">
        <v>234908</v>
      </c>
    </row>
    <row r="50" spans="1:11" ht="18.75" customHeight="1" thickBot="1">
      <c r="A50" s="36" t="s">
        <v>81</v>
      </c>
      <c r="B50" s="37" t="s">
        <v>82</v>
      </c>
      <c r="C50" s="50">
        <v>542000</v>
      </c>
      <c r="D50" s="38">
        <v>246516</v>
      </c>
      <c r="E50" s="38">
        <f t="shared" si="2"/>
        <v>39077</v>
      </c>
      <c r="F50" s="38">
        <v>285593</v>
      </c>
    </row>
    <row r="51" spans="1:11" ht="15.75" customHeight="1" thickBot="1">
      <c r="A51" s="17" t="s">
        <v>83</v>
      </c>
      <c r="B51" s="34" t="s">
        <v>84</v>
      </c>
      <c r="C51" s="46">
        <v>647000</v>
      </c>
      <c r="D51" s="35">
        <v>387597</v>
      </c>
      <c r="E51" s="35">
        <f t="shared" si="2"/>
        <v>32838.81</v>
      </c>
      <c r="F51" s="35">
        <v>420435.81</v>
      </c>
    </row>
    <row r="52" spans="1:11" s="54" customFormat="1" ht="15.95" customHeight="1" thickBot="1">
      <c r="A52" s="51" t="s">
        <v>85</v>
      </c>
      <c r="B52" s="52" t="s">
        <v>86</v>
      </c>
      <c r="C52" s="53">
        <v>409000</v>
      </c>
      <c r="D52" s="53">
        <v>11191</v>
      </c>
      <c r="E52" s="53">
        <f t="shared" si="2"/>
        <v>377821</v>
      </c>
      <c r="F52" s="53">
        <v>389012</v>
      </c>
    </row>
    <row r="53" spans="1:11" ht="16.5" thickBot="1">
      <c r="A53" s="51" t="s">
        <v>87</v>
      </c>
      <c r="B53" s="52" t="s">
        <v>88</v>
      </c>
      <c r="C53" s="53">
        <f>C54</f>
        <v>564000</v>
      </c>
      <c r="D53" s="53">
        <f>SUM(D54)</f>
        <v>27166</v>
      </c>
      <c r="E53" s="53">
        <f t="shared" si="2"/>
        <v>4200</v>
      </c>
      <c r="F53" s="53">
        <f>SUM(F54)</f>
        <v>31366</v>
      </c>
    </row>
    <row r="54" spans="1:11" ht="16.5" thickBot="1">
      <c r="A54" s="17" t="s">
        <v>89</v>
      </c>
      <c r="B54" s="34" t="s">
        <v>90</v>
      </c>
      <c r="C54" s="46">
        <v>564000</v>
      </c>
      <c r="D54" s="46">
        <v>27166</v>
      </c>
      <c r="E54" s="46">
        <f t="shared" si="2"/>
        <v>4200</v>
      </c>
      <c r="F54" s="46">
        <v>31366</v>
      </c>
    </row>
    <row r="55" spans="1:11" ht="18" customHeight="1" thickBot="1">
      <c r="A55" s="31" t="s">
        <v>91</v>
      </c>
      <c r="B55" s="19" t="s">
        <v>92</v>
      </c>
      <c r="C55" s="20">
        <f>SUM(C56+C57)</f>
        <v>26000</v>
      </c>
      <c r="D55" s="20">
        <f>SUM(D56:D57)</f>
        <v>13798</v>
      </c>
      <c r="E55" s="20">
        <f t="shared" si="2"/>
        <v>70</v>
      </c>
      <c r="F55" s="20">
        <f>SUM(F56:F57)</f>
        <v>13868</v>
      </c>
    </row>
    <row r="56" spans="1:11" ht="18.75" customHeight="1" thickBot="1">
      <c r="A56" s="17" t="s">
        <v>93</v>
      </c>
      <c r="B56" s="34" t="s">
        <v>94</v>
      </c>
      <c r="C56" s="46">
        <v>15000</v>
      </c>
      <c r="D56" s="46">
        <v>2805</v>
      </c>
      <c r="E56" s="46">
        <f t="shared" si="2"/>
        <v>70</v>
      </c>
      <c r="F56" s="46">
        <v>2875</v>
      </c>
      <c r="K56">
        <v>13547.73</v>
      </c>
    </row>
    <row r="57" spans="1:11" ht="16.5" thickBot="1">
      <c r="A57" s="17" t="s">
        <v>95</v>
      </c>
      <c r="B57" s="34" t="s">
        <v>96</v>
      </c>
      <c r="C57" s="46">
        <v>11000</v>
      </c>
      <c r="D57" s="46">
        <v>10993</v>
      </c>
      <c r="E57" s="46">
        <f>SUM(F57-D57)</f>
        <v>0</v>
      </c>
      <c r="F57" s="46">
        <v>10993</v>
      </c>
      <c r="K57">
        <v>218</v>
      </c>
    </row>
    <row r="58" spans="1:11" ht="16.5" thickBot="1">
      <c r="A58" s="31" t="s">
        <v>97</v>
      </c>
      <c r="B58" s="19" t="s">
        <v>98</v>
      </c>
      <c r="C58" s="20">
        <v>700000</v>
      </c>
      <c r="D58" s="20">
        <v>34583</v>
      </c>
      <c r="E58" s="20">
        <f>SUM(F58-D58)</f>
        <v>632977</v>
      </c>
      <c r="F58" s="20">
        <v>667560</v>
      </c>
      <c r="K58">
        <v>13320</v>
      </c>
    </row>
    <row r="59" spans="1:11" ht="16.5" thickBot="1">
      <c r="A59" s="31" t="s">
        <v>99</v>
      </c>
      <c r="B59" s="19" t="s">
        <v>100</v>
      </c>
      <c r="C59" s="20"/>
      <c r="D59" s="33">
        <v>0</v>
      </c>
      <c r="E59" s="20">
        <f>SUM(F59-D59)</f>
        <v>0</v>
      </c>
      <c r="F59" s="33">
        <v>0</v>
      </c>
      <c r="K59">
        <v>6658.05</v>
      </c>
    </row>
    <row r="60" spans="1:11" ht="16.5" thickBot="1">
      <c r="A60" s="31" t="s">
        <v>101</v>
      </c>
      <c r="B60" s="19" t="s">
        <v>102</v>
      </c>
      <c r="C60" s="20">
        <v>35000</v>
      </c>
      <c r="D60" s="33">
        <v>28923</v>
      </c>
      <c r="E60" s="20">
        <f t="shared" si="2"/>
        <v>4160</v>
      </c>
      <c r="F60" s="33">
        <v>33083</v>
      </c>
      <c r="K60">
        <v>21962.1</v>
      </c>
    </row>
    <row r="61" spans="1:11" ht="16.5" thickBot="1">
      <c r="A61" s="31" t="s">
        <v>103</v>
      </c>
      <c r="B61" s="19" t="s">
        <v>104</v>
      </c>
      <c r="C61" s="20">
        <v>59000</v>
      </c>
      <c r="D61" s="33">
        <v>45879</v>
      </c>
      <c r="E61" s="20">
        <f t="shared" si="2"/>
        <v>3795</v>
      </c>
      <c r="F61" s="33">
        <v>49674</v>
      </c>
      <c r="K61">
        <v>255</v>
      </c>
    </row>
    <row r="62" spans="1:11" ht="32.25" thickBot="1">
      <c r="A62" s="31" t="s">
        <v>105</v>
      </c>
      <c r="B62" s="19">
        <v>20.25</v>
      </c>
      <c r="C62" s="33">
        <v>15000</v>
      </c>
      <c r="D62" s="33">
        <v>9905</v>
      </c>
      <c r="E62" s="33">
        <f t="shared" si="2"/>
        <v>0</v>
      </c>
      <c r="F62" s="33">
        <v>9905</v>
      </c>
      <c r="K62">
        <f>SUM(K56:K61)</f>
        <v>55960.88</v>
      </c>
    </row>
    <row r="63" spans="1:11" ht="16.5" thickBot="1">
      <c r="A63" s="31" t="s">
        <v>106</v>
      </c>
      <c r="B63" s="19" t="s">
        <v>107</v>
      </c>
      <c r="C63" s="20">
        <f>SUM(C64+C65)</f>
        <v>222000</v>
      </c>
      <c r="D63" s="20">
        <f>SUM(D64:D65)</f>
        <v>145889</v>
      </c>
      <c r="E63" s="20">
        <f>SUM(F63-D63)</f>
        <v>16481</v>
      </c>
      <c r="F63" s="20">
        <f>SUM(F64:F65)</f>
        <v>162370</v>
      </c>
    </row>
    <row r="64" spans="1:11" ht="16.5" thickBot="1">
      <c r="A64" s="17" t="s">
        <v>108</v>
      </c>
      <c r="B64" s="34" t="s">
        <v>109</v>
      </c>
      <c r="C64" s="46">
        <v>2000</v>
      </c>
      <c r="D64" s="46">
        <v>1275</v>
      </c>
      <c r="E64" s="46">
        <f>SUM(F64-D64)</f>
        <v>125</v>
      </c>
      <c r="F64" s="46">
        <v>1400</v>
      </c>
    </row>
    <row r="65" spans="1:7" ht="16.5" thickBot="1">
      <c r="A65" s="17" t="s">
        <v>110</v>
      </c>
      <c r="B65" s="34" t="s">
        <v>111</v>
      </c>
      <c r="C65" s="46">
        <v>220000</v>
      </c>
      <c r="D65" s="46">
        <v>144614</v>
      </c>
      <c r="E65" s="46">
        <f t="shared" si="2"/>
        <v>16356</v>
      </c>
      <c r="F65" s="46">
        <v>160970</v>
      </c>
    </row>
    <row r="66" spans="1:7" ht="16.5" thickBot="1">
      <c r="A66" s="31" t="s">
        <v>112</v>
      </c>
      <c r="B66" s="19" t="s">
        <v>113</v>
      </c>
      <c r="C66" s="20">
        <f>C67</f>
        <v>526000</v>
      </c>
      <c r="D66" s="20">
        <f>SUM(D67)</f>
        <v>13698</v>
      </c>
      <c r="E66" s="20">
        <f t="shared" si="2"/>
        <v>155154</v>
      </c>
      <c r="F66" s="20">
        <f>SUM(F67)</f>
        <v>168852</v>
      </c>
    </row>
    <row r="67" spans="1:7" ht="16.5" thickBot="1">
      <c r="A67" s="31" t="s">
        <v>114</v>
      </c>
      <c r="B67" s="19" t="s">
        <v>115</v>
      </c>
      <c r="C67" s="20">
        <f>C68</f>
        <v>526000</v>
      </c>
      <c r="D67" s="20">
        <f>SUM(D68)</f>
        <v>13698</v>
      </c>
      <c r="E67" s="20">
        <f t="shared" si="2"/>
        <v>155154</v>
      </c>
      <c r="F67" s="20">
        <f>SUM(F68)</f>
        <v>168852</v>
      </c>
    </row>
    <row r="68" spans="1:7" ht="16.5" thickBot="1">
      <c r="A68" s="31" t="s">
        <v>116</v>
      </c>
      <c r="B68" s="19" t="s">
        <v>117</v>
      </c>
      <c r="C68" s="20">
        <f>SUM(C69:C74)</f>
        <v>526000</v>
      </c>
      <c r="D68" s="20">
        <f>SUM(D69:D74)</f>
        <v>13698</v>
      </c>
      <c r="E68" s="20">
        <f t="shared" si="2"/>
        <v>155154</v>
      </c>
      <c r="F68" s="20">
        <f>SUM(F69:F74)</f>
        <v>168852</v>
      </c>
    </row>
    <row r="69" spans="1:7" ht="16.5" thickBot="1">
      <c r="A69" s="17" t="s">
        <v>118</v>
      </c>
      <c r="B69" s="34" t="s">
        <v>119</v>
      </c>
      <c r="C69" s="46"/>
      <c r="D69" s="46"/>
      <c r="E69" s="46">
        <f>SUM(F69-D69)</f>
        <v>0</v>
      </c>
      <c r="F69" s="46"/>
    </row>
    <row r="70" spans="1:7" ht="31.5" customHeight="1" thickBot="1">
      <c r="A70" s="17" t="s">
        <v>120</v>
      </c>
      <c r="B70" s="55" t="s">
        <v>121</v>
      </c>
      <c r="C70" s="35">
        <v>170000</v>
      </c>
      <c r="D70" s="35"/>
      <c r="E70" s="35">
        <f>SUM(F70-D70)</f>
        <v>155154</v>
      </c>
      <c r="F70" s="35">
        <v>155154</v>
      </c>
    </row>
    <row r="71" spans="1:7" ht="15.75">
      <c r="A71" s="24" t="s">
        <v>122</v>
      </c>
      <c r="B71" s="68" t="s">
        <v>123</v>
      </c>
      <c r="C71" s="40"/>
      <c r="D71" s="70"/>
      <c r="E71" s="56"/>
      <c r="F71" s="70"/>
    </row>
    <row r="72" spans="1:7" ht="14.1" customHeight="1" thickBot="1">
      <c r="A72" s="17" t="s">
        <v>124</v>
      </c>
      <c r="B72" s="69"/>
      <c r="C72" s="57">
        <v>63000</v>
      </c>
      <c r="D72" s="71"/>
      <c r="E72" s="58"/>
      <c r="F72" s="71"/>
    </row>
    <row r="73" spans="1:7" ht="21" customHeight="1" thickBot="1">
      <c r="A73" s="17" t="s">
        <v>125</v>
      </c>
      <c r="B73" s="34" t="s">
        <v>126</v>
      </c>
      <c r="C73" s="46">
        <v>293000</v>
      </c>
      <c r="D73" s="46">
        <v>13698</v>
      </c>
      <c r="E73" s="46">
        <f>SUM(F73-D73)</f>
        <v>0</v>
      </c>
      <c r="F73" s="46">
        <v>13698</v>
      </c>
    </row>
    <row r="74" spans="1:7" ht="32.25" thickBot="1">
      <c r="A74" s="17" t="s">
        <v>127</v>
      </c>
      <c r="B74" s="34">
        <v>71.03</v>
      </c>
      <c r="C74" s="46"/>
      <c r="D74" s="46"/>
      <c r="E74" s="46"/>
      <c r="F74" s="46"/>
    </row>
    <row r="75" spans="1:7" ht="16.5" thickBot="1">
      <c r="A75" s="17"/>
      <c r="B75" s="55"/>
      <c r="C75" s="55"/>
      <c r="D75" s="35"/>
      <c r="E75" s="35"/>
      <c r="F75" s="35"/>
    </row>
    <row r="76" spans="1:7" ht="16.5" thickBot="1">
      <c r="A76" s="31" t="s">
        <v>128</v>
      </c>
      <c r="B76" s="34"/>
      <c r="C76" s="20"/>
      <c r="D76" s="20">
        <f>SUM(D13-D20)</f>
        <v>1374405</v>
      </c>
      <c r="E76" s="20">
        <f>SUM(E13-E20)</f>
        <v>-1374404.9999999995</v>
      </c>
      <c r="F76" s="20">
        <f>SUM(F13-F20)</f>
        <v>0</v>
      </c>
      <c r="G76" s="59"/>
    </row>
    <row r="77" spans="1:7" ht="16.5" thickBot="1">
      <c r="A77" s="17" t="s">
        <v>20</v>
      </c>
      <c r="B77" s="34"/>
      <c r="C77" s="34"/>
      <c r="D77" s="46"/>
      <c r="E77" s="46"/>
      <c r="F77" s="46"/>
    </row>
    <row r="78" spans="1:7" ht="16.5" thickBot="1">
      <c r="A78" s="17" t="s">
        <v>129</v>
      </c>
      <c r="B78" s="34"/>
      <c r="C78" s="34"/>
      <c r="D78" s="46">
        <f>SUM(D17-D23)</f>
        <v>116470</v>
      </c>
      <c r="E78" s="46">
        <f>SUM(E17-E23)</f>
        <v>-44205</v>
      </c>
      <c r="F78" s="46">
        <f>SUM(F17-F23)</f>
        <v>0</v>
      </c>
    </row>
    <row r="79" spans="1:7" ht="16.5" thickBot="1">
      <c r="A79" s="17" t="s">
        <v>130</v>
      </c>
      <c r="B79" s="34"/>
      <c r="C79" s="34"/>
      <c r="D79" s="46">
        <f>SUM(D18-D41)</f>
        <v>944633</v>
      </c>
      <c r="E79" s="46">
        <f>SUM(E18-E41)</f>
        <v>124934.18999999994</v>
      </c>
      <c r="F79" s="46">
        <f>SUM(F18-F41)</f>
        <v>0</v>
      </c>
    </row>
    <row r="80" spans="1:7" ht="16.5" thickBot="1">
      <c r="A80" s="17" t="s">
        <v>131</v>
      </c>
      <c r="B80" s="34"/>
      <c r="C80" s="34"/>
      <c r="D80" s="20"/>
      <c r="E80" s="46"/>
      <c r="F80" s="46"/>
    </row>
    <row r="81" spans="1:6" ht="16.5" thickBot="1">
      <c r="A81" s="17" t="s">
        <v>132</v>
      </c>
      <c r="B81" s="34"/>
      <c r="C81" s="34"/>
      <c r="D81" s="46">
        <f>SUM(D19-D66)</f>
        <v>313302</v>
      </c>
      <c r="E81" s="46">
        <f>SUM(E19-E66)</f>
        <v>-313302</v>
      </c>
      <c r="F81" s="46">
        <f>SUM(F19-F66)</f>
        <v>0</v>
      </c>
    </row>
    <row r="82" spans="1:6" ht="15.75">
      <c r="A82" s="60"/>
    </row>
    <row r="85" spans="1:6">
      <c r="A85" s="61" t="s">
        <v>151</v>
      </c>
      <c r="E85" s="61" t="s">
        <v>134</v>
      </c>
    </row>
    <row r="87" spans="1:6">
      <c r="A87" s="1" t="s">
        <v>152</v>
      </c>
      <c r="E87" s="62" t="s">
        <v>137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1:B72"/>
    <mergeCell ref="D71:D72"/>
    <mergeCell ref="F71:F72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topLeftCell="A12" zoomScaleNormal="100" workbookViewId="0">
      <selection activeCell="F22" sqref="F22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138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/>
      <c r="D13" s="74">
        <f>SUM(D17:D19)</f>
        <v>626000</v>
      </c>
      <c r="E13" s="74">
        <f>SUM(F13-D13)</f>
        <v>473000</v>
      </c>
      <c r="F13" s="74">
        <f>SUM(F17:F19)</f>
        <v>1099000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22"/>
      <c r="D17" s="23">
        <v>383000</v>
      </c>
      <c r="E17" s="23">
        <f>SUM(F17-D17)</f>
        <v>364000</v>
      </c>
      <c r="F17" s="23">
        <v>747000</v>
      </c>
    </row>
    <row r="18" spans="1:6" ht="16.5" thickBot="1">
      <c r="A18" s="24" t="s">
        <v>24</v>
      </c>
      <c r="B18" s="25" t="s">
        <v>25</v>
      </c>
      <c r="C18" s="25"/>
      <c r="D18" s="26">
        <v>243000</v>
      </c>
      <c r="E18" s="27">
        <f>SUM(F18-D18)</f>
        <v>109000</v>
      </c>
      <c r="F18" s="26">
        <v>352000</v>
      </c>
    </row>
    <row r="19" spans="1:6" ht="16.5" thickBot="1">
      <c r="A19" s="17"/>
      <c r="B19" s="25" t="s">
        <v>26</v>
      </c>
      <c r="C19" s="25"/>
      <c r="D19" s="28"/>
      <c r="E19" s="29">
        <f>SUM(F19-D19)</f>
        <v>0</v>
      </c>
      <c r="F19" s="28"/>
    </row>
    <row r="20" spans="1:6" ht="18.75">
      <c r="A20" s="30" t="s">
        <v>27</v>
      </c>
      <c r="B20" s="77"/>
      <c r="C20" s="78">
        <f>SUM(C22+C65)</f>
        <v>0</v>
      </c>
      <c r="D20" s="78">
        <f>SUM(D22+D65)</f>
        <v>476407</v>
      </c>
      <c r="E20" s="78">
        <f>SUM(E22+E65)</f>
        <v>523407</v>
      </c>
      <c r="F20" s="78">
        <f>SUM(F22+F65)</f>
        <v>999814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SUM(C23+C40)</f>
        <v>0</v>
      </c>
      <c r="D22" s="20">
        <f>SUM(D23+D40)</f>
        <v>476407</v>
      </c>
      <c r="E22" s="20">
        <f>SUM(E23+E40)</f>
        <v>523407</v>
      </c>
      <c r="F22" s="20">
        <f>SUM(F23+F40)</f>
        <v>999814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0</v>
      </c>
      <c r="D23" s="33">
        <f>SUM(D24+D34+D32)</f>
        <v>364423</v>
      </c>
      <c r="E23" s="33">
        <f t="shared" ref="E23:E29" si="0">SUM(F23-D23)</f>
        <v>362688</v>
      </c>
      <c r="F23" s="33">
        <f>SUM(F24+F34+F32)</f>
        <v>727111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0</v>
      </c>
      <c r="D24" s="33">
        <f>SUM(D25:D31)</f>
        <v>294869</v>
      </c>
      <c r="E24" s="33">
        <f t="shared" si="0"/>
        <v>293338</v>
      </c>
      <c r="F24" s="33">
        <f>SUM(F25:F31)</f>
        <v>588207</v>
      </c>
    </row>
    <row r="25" spans="1:6" ht="16.5" customHeight="1" thickBot="1">
      <c r="A25" s="17" t="s">
        <v>34</v>
      </c>
      <c r="B25" s="34" t="s">
        <v>35</v>
      </c>
      <c r="C25" s="35"/>
      <c r="D25" s="35">
        <v>291799</v>
      </c>
      <c r="E25" s="35">
        <f t="shared" si="0"/>
        <v>289132</v>
      </c>
      <c r="F25" s="35">
        <v>580931</v>
      </c>
    </row>
    <row r="26" spans="1:6" ht="19.5" customHeight="1" thickBot="1">
      <c r="A26" s="17" t="s">
        <v>36</v>
      </c>
      <c r="B26" s="34" t="s">
        <v>37</v>
      </c>
      <c r="C26" s="35"/>
      <c r="D26" s="35">
        <v>0</v>
      </c>
      <c r="E26" s="35">
        <f t="shared" si="0"/>
        <v>0</v>
      </c>
      <c r="F26" s="35">
        <v>0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/>
      <c r="D29" s="38">
        <v>1294</v>
      </c>
      <c r="E29" s="38">
        <f t="shared" si="0"/>
        <v>1701</v>
      </c>
      <c r="F29" s="38">
        <v>2995</v>
      </c>
    </row>
    <row r="30" spans="1:6" ht="16.5" thickBot="1">
      <c r="A30" s="17" t="s">
        <v>44</v>
      </c>
      <c r="B30" s="34" t="s">
        <v>45</v>
      </c>
      <c r="C30" s="35"/>
      <c r="D30" s="35">
        <v>0</v>
      </c>
      <c r="E30" s="39">
        <f>SUM(F30-D30)</f>
        <v>0</v>
      </c>
      <c r="F30" s="35">
        <v>0</v>
      </c>
    </row>
    <row r="31" spans="1:6" ht="16.5" thickBot="1">
      <c r="A31" s="17" t="s">
        <v>46</v>
      </c>
      <c r="B31" s="34" t="s">
        <v>47</v>
      </c>
      <c r="C31" s="35"/>
      <c r="D31" s="35">
        <v>1776</v>
      </c>
      <c r="E31" s="40">
        <f>SUM(F31-D31)</f>
        <v>2505</v>
      </c>
      <c r="F31" s="35">
        <v>4281</v>
      </c>
    </row>
    <row r="32" spans="1:6" ht="16.5" thickBot="1">
      <c r="A32" s="41" t="s">
        <v>48</v>
      </c>
      <c r="B32" s="42">
        <v>10.02</v>
      </c>
      <c r="C32" s="43">
        <f>SUM(C33)</f>
        <v>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0</v>
      </c>
      <c r="D34" s="33">
        <f>SUM(D35:D39)</f>
        <v>69554</v>
      </c>
      <c r="E34" s="33">
        <f t="shared" ref="E34:E39" si="1">SUM(F34-D34)</f>
        <v>69350</v>
      </c>
      <c r="F34" s="33">
        <f>SUM(F35:F39)</f>
        <v>138904</v>
      </c>
    </row>
    <row r="35" spans="1:6" ht="16.5" thickBot="1">
      <c r="A35" s="17" t="s">
        <v>53</v>
      </c>
      <c r="B35" s="34" t="s">
        <v>54</v>
      </c>
      <c r="C35" s="46"/>
      <c r="D35" s="35">
        <v>47256</v>
      </c>
      <c r="E35" s="35">
        <f t="shared" si="1"/>
        <v>46505</v>
      </c>
      <c r="F35" s="35">
        <v>93761</v>
      </c>
    </row>
    <row r="36" spans="1:6" ht="16.5" thickBot="1">
      <c r="A36" s="17" t="s">
        <v>55</v>
      </c>
      <c r="B36" s="34" t="s">
        <v>56</v>
      </c>
      <c r="C36" s="46"/>
      <c r="D36" s="35">
        <v>1447</v>
      </c>
      <c r="E36" s="35">
        <f t="shared" si="1"/>
        <v>1430</v>
      </c>
      <c r="F36" s="35">
        <v>2877</v>
      </c>
    </row>
    <row r="37" spans="1:6" ht="18.75" customHeight="1" thickBot="1">
      <c r="A37" s="17" t="s">
        <v>57</v>
      </c>
      <c r="B37" s="34" t="s">
        <v>58</v>
      </c>
      <c r="C37" s="46"/>
      <c r="D37" s="35">
        <v>15360</v>
      </c>
      <c r="E37" s="35">
        <f t="shared" si="1"/>
        <v>15170</v>
      </c>
      <c r="F37" s="35">
        <v>30530</v>
      </c>
    </row>
    <row r="38" spans="1:6" ht="30" customHeight="1" thickBot="1">
      <c r="A38" s="36" t="s">
        <v>59</v>
      </c>
      <c r="B38" s="48" t="s">
        <v>60</v>
      </c>
      <c r="C38" s="38"/>
      <c r="D38" s="38">
        <v>478</v>
      </c>
      <c r="E38" s="38">
        <f t="shared" si="1"/>
        <v>471</v>
      </c>
      <c r="F38" s="38">
        <v>949</v>
      </c>
    </row>
    <row r="39" spans="1:6" ht="15" customHeight="1" thickBot="1">
      <c r="A39" s="17" t="s">
        <v>61</v>
      </c>
      <c r="B39" s="34" t="s">
        <v>62</v>
      </c>
      <c r="C39" s="46"/>
      <c r="D39" s="35">
        <v>5013</v>
      </c>
      <c r="E39" s="35">
        <f t="shared" si="1"/>
        <v>5774</v>
      </c>
      <c r="F39" s="35">
        <v>10787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0</v>
      </c>
      <c r="D40" s="33">
        <f>SUM(D41+D51+D52+D54+D57+D58+D59+D60+D61+D62)</f>
        <v>111984</v>
      </c>
      <c r="E40" s="33">
        <f>SUM(E41+E51+E52+E54+E57+E58+E59+E60+E61+E62)</f>
        <v>160719</v>
      </c>
      <c r="F40" s="33">
        <f>SUM(F41+F51+F52+F54+F57+F58+F59+F60+F61+F62)</f>
        <v>272703</v>
      </c>
    </row>
    <row r="41" spans="1:6" ht="16.5" thickBot="1">
      <c r="A41" s="31" t="s">
        <v>65</v>
      </c>
      <c r="B41" s="19" t="s">
        <v>66</v>
      </c>
      <c r="C41" s="33">
        <f>SUM(C42:C50)</f>
        <v>0</v>
      </c>
      <c r="D41" s="33">
        <f>SUM(D42:D50)</f>
        <v>99554</v>
      </c>
      <c r="E41" s="33">
        <f>SUM(E42:E50)</f>
        <v>154738</v>
      </c>
      <c r="F41" s="33">
        <f>SUM(F42:F50)</f>
        <v>254292</v>
      </c>
    </row>
    <row r="42" spans="1:6" ht="16.5" thickBot="1">
      <c r="A42" s="17" t="s">
        <v>67</v>
      </c>
      <c r="B42" s="34" t="s">
        <v>68</v>
      </c>
      <c r="C42" s="46"/>
      <c r="D42" s="35">
        <v>0</v>
      </c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/>
      <c r="D43" s="35">
        <v>0</v>
      </c>
      <c r="E43" s="35">
        <f t="shared" si="2"/>
        <v>0</v>
      </c>
      <c r="F43" s="35">
        <v>0</v>
      </c>
    </row>
    <row r="44" spans="1:6" ht="16.5" thickBot="1">
      <c r="A44" s="17" t="s">
        <v>71</v>
      </c>
      <c r="B44" s="34" t="s">
        <v>72</v>
      </c>
      <c r="C44" s="46"/>
      <c r="D44" s="35">
        <v>61694</v>
      </c>
      <c r="E44" s="35">
        <f t="shared" si="2"/>
        <v>69086</v>
      </c>
      <c r="F44" s="35">
        <v>130780</v>
      </c>
    </row>
    <row r="45" spans="1:6" ht="16.5" thickBot="1">
      <c r="A45" s="17" t="s">
        <v>73</v>
      </c>
      <c r="B45" s="34" t="s">
        <v>74</v>
      </c>
      <c r="C45" s="46"/>
      <c r="D45" s="35">
        <v>2605</v>
      </c>
      <c r="E45" s="35">
        <f t="shared" si="2"/>
        <v>631</v>
      </c>
      <c r="F45" s="35">
        <v>3236</v>
      </c>
    </row>
    <row r="46" spans="1:6" ht="16.5" thickBot="1">
      <c r="A46" s="17" t="s">
        <v>75</v>
      </c>
      <c r="B46" s="34" t="s">
        <v>76</v>
      </c>
      <c r="C46" s="46"/>
      <c r="D46" s="35">
        <v>0</v>
      </c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/>
      <c r="D48" s="49">
        <v>7</v>
      </c>
      <c r="E48" s="38">
        <f t="shared" si="2"/>
        <v>39094</v>
      </c>
      <c r="F48" s="49">
        <v>39101</v>
      </c>
    </row>
    <row r="49" spans="1:6" ht="18.75" customHeight="1" thickBot="1">
      <c r="A49" s="36" t="s">
        <v>81</v>
      </c>
      <c r="B49" s="37" t="s">
        <v>82</v>
      </c>
      <c r="C49" s="50"/>
      <c r="D49" s="38">
        <v>8251</v>
      </c>
      <c r="E49" s="38">
        <f t="shared" si="2"/>
        <v>8532</v>
      </c>
      <c r="F49" s="38">
        <v>16783</v>
      </c>
    </row>
    <row r="50" spans="1:6" ht="15.75" customHeight="1" thickBot="1">
      <c r="A50" s="17" t="s">
        <v>83</v>
      </c>
      <c r="B50" s="34" t="s">
        <v>84</v>
      </c>
      <c r="C50" s="46"/>
      <c r="D50" s="35">
        <v>26997</v>
      </c>
      <c r="E50" s="35">
        <f t="shared" si="2"/>
        <v>37395</v>
      </c>
      <c r="F50" s="35">
        <v>64392</v>
      </c>
    </row>
    <row r="51" spans="1:6" s="54" customFormat="1" ht="15.95" customHeight="1" thickBot="1">
      <c r="A51" s="51" t="s">
        <v>85</v>
      </c>
      <c r="B51" s="52" t="s">
        <v>86</v>
      </c>
      <c r="C51" s="53"/>
      <c r="D51" s="53">
        <v>0</v>
      </c>
      <c r="E51" s="53">
        <f t="shared" si="2"/>
        <v>0</v>
      </c>
      <c r="F51" s="53">
        <v>0</v>
      </c>
    </row>
    <row r="52" spans="1:6" ht="16.5" thickBot="1">
      <c r="A52" s="51" t="s">
        <v>87</v>
      </c>
      <c r="B52" s="52" t="s">
        <v>88</v>
      </c>
      <c r="C52" s="53">
        <f>C53</f>
        <v>0</v>
      </c>
      <c r="D52" s="53">
        <f>SUM(D53)</f>
        <v>0</v>
      </c>
      <c r="E52" s="53">
        <f t="shared" si="2"/>
        <v>0</v>
      </c>
      <c r="F52" s="53">
        <f>SUM(F53)</f>
        <v>0</v>
      </c>
    </row>
    <row r="53" spans="1:6" ht="16.5" thickBot="1">
      <c r="A53" s="17" t="s">
        <v>89</v>
      </c>
      <c r="B53" s="34" t="s">
        <v>90</v>
      </c>
      <c r="C53" s="46"/>
      <c r="D53" s="46"/>
      <c r="E53" s="46">
        <f t="shared" si="2"/>
        <v>0</v>
      </c>
      <c r="F53" s="46">
        <v>0</v>
      </c>
    </row>
    <row r="54" spans="1:6" ht="18" customHeight="1" thickBot="1">
      <c r="A54" s="31" t="s">
        <v>91</v>
      </c>
      <c r="B54" s="19" t="s">
        <v>92</v>
      </c>
      <c r="C54" s="20">
        <f>SUM(C55+C56)</f>
        <v>0</v>
      </c>
      <c r="D54" s="20">
        <f>SUM(D55:D56)</f>
        <v>140</v>
      </c>
      <c r="E54" s="20">
        <f t="shared" si="2"/>
        <v>70</v>
      </c>
      <c r="F54" s="20">
        <f>SUM(F55:F56)</f>
        <v>210</v>
      </c>
    </row>
    <row r="55" spans="1:6" ht="18.75" customHeight="1" thickBot="1">
      <c r="A55" s="17" t="s">
        <v>93</v>
      </c>
      <c r="B55" s="34" t="s">
        <v>94</v>
      </c>
      <c r="C55" s="46"/>
      <c r="D55" s="46">
        <v>140</v>
      </c>
      <c r="E55" s="46">
        <f t="shared" si="2"/>
        <v>70</v>
      </c>
      <c r="F55" s="46">
        <v>210</v>
      </c>
    </row>
    <row r="56" spans="1:6" ht="16.5" thickBot="1">
      <c r="A56" s="17" t="s">
        <v>95</v>
      </c>
      <c r="B56" s="34" t="s">
        <v>96</v>
      </c>
      <c r="C56" s="46"/>
      <c r="D56" s="46">
        <v>0</v>
      </c>
      <c r="E56" s="46">
        <f>SUM(F56-D56)</f>
        <v>0</v>
      </c>
      <c r="F56" s="46">
        <v>0</v>
      </c>
    </row>
    <row r="57" spans="1:6" ht="16.5" thickBot="1">
      <c r="A57" s="31" t="s">
        <v>97</v>
      </c>
      <c r="B57" s="19" t="s">
        <v>98</v>
      </c>
      <c r="C57" s="20"/>
      <c r="D57" s="20">
        <v>3252</v>
      </c>
      <c r="E57" s="20">
        <f>SUM(F57-D57)</f>
        <v>2673</v>
      </c>
      <c r="F57" s="20">
        <v>5925</v>
      </c>
    </row>
    <row r="58" spans="1:6" ht="16.5" thickBot="1">
      <c r="A58" s="31" t="s">
        <v>99</v>
      </c>
      <c r="B58" s="19" t="s">
        <v>100</v>
      </c>
      <c r="C58" s="20"/>
      <c r="D58" s="33">
        <v>0</v>
      </c>
      <c r="E58" s="20">
        <f>SUM(F58-D58)</f>
        <v>0</v>
      </c>
      <c r="F58" s="33">
        <v>0</v>
      </c>
    </row>
    <row r="59" spans="1:6" ht="16.5" thickBot="1">
      <c r="A59" s="31" t="s">
        <v>101</v>
      </c>
      <c r="B59" s="19" t="s">
        <v>102</v>
      </c>
      <c r="C59" s="20"/>
      <c r="D59" s="33">
        <v>0</v>
      </c>
      <c r="E59" s="20">
        <f t="shared" si="2"/>
        <v>0</v>
      </c>
      <c r="F59" s="33">
        <v>0</v>
      </c>
    </row>
    <row r="60" spans="1:6" ht="16.5" thickBot="1">
      <c r="A60" s="31" t="s">
        <v>103</v>
      </c>
      <c r="B60" s="19" t="s">
        <v>104</v>
      </c>
      <c r="C60" s="20"/>
      <c r="D60" s="33">
        <v>455</v>
      </c>
      <c r="E60" s="20">
        <f t="shared" si="2"/>
        <v>401</v>
      </c>
      <c r="F60" s="33">
        <v>856</v>
      </c>
    </row>
    <row r="61" spans="1:6" ht="32.25" thickBot="1">
      <c r="A61" s="31" t="s">
        <v>105</v>
      </c>
      <c r="B61" s="19">
        <v>20.25</v>
      </c>
      <c r="C61" s="20"/>
      <c r="D61" s="33"/>
      <c r="E61" s="20"/>
      <c r="F61" s="33"/>
    </row>
    <row r="62" spans="1:6" ht="16.5" thickBot="1">
      <c r="A62" s="31" t="s">
        <v>106</v>
      </c>
      <c r="B62" s="19" t="s">
        <v>107</v>
      </c>
      <c r="C62" s="20">
        <f>SUM(C63+C64)</f>
        <v>0</v>
      </c>
      <c r="D62" s="20">
        <f>SUM(D63:D64)</f>
        <v>8583</v>
      </c>
      <c r="E62" s="20">
        <f t="shared" si="2"/>
        <v>2837</v>
      </c>
      <c r="F62" s="20">
        <f>SUM(F63:F64)</f>
        <v>11420</v>
      </c>
    </row>
    <row r="63" spans="1:6" ht="16.5" thickBot="1">
      <c r="A63" s="17" t="s">
        <v>108</v>
      </c>
      <c r="B63" s="34" t="s">
        <v>109</v>
      </c>
      <c r="C63" s="46"/>
      <c r="D63" s="46">
        <v>0</v>
      </c>
      <c r="E63" s="46">
        <f>SUM(F63-D63)</f>
        <v>124</v>
      </c>
      <c r="F63" s="46">
        <v>124</v>
      </c>
    </row>
    <row r="64" spans="1:6" ht="16.5" thickBot="1">
      <c r="A64" s="17" t="s">
        <v>110</v>
      </c>
      <c r="B64" s="34" t="s">
        <v>111</v>
      </c>
      <c r="C64" s="46"/>
      <c r="D64" s="46">
        <v>8583</v>
      </c>
      <c r="E64" s="46">
        <f t="shared" si="2"/>
        <v>2713</v>
      </c>
      <c r="F64" s="46">
        <v>11296</v>
      </c>
    </row>
    <row r="65" spans="1:7" ht="16.5" thickBot="1">
      <c r="A65" s="31" t="s">
        <v>112</v>
      </c>
      <c r="B65" s="19" t="s">
        <v>113</v>
      </c>
      <c r="C65" s="20">
        <f>C66</f>
        <v>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7" ht="16.5" thickBot="1">
      <c r="A66" s="31" t="s">
        <v>114</v>
      </c>
      <c r="B66" s="19" t="s">
        <v>115</v>
      </c>
      <c r="C66" s="20">
        <f>C67</f>
        <v>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7" ht="16.5" thickBot="1">
      <c r="A67" s="31" t="s">
        <v>116</v>
      </c>
      <c r="B67" s="19" t="s">
        <v>117</v>
      </c>
      <c r="C67" s="20">
        <f>SUM(C68:C73)</f>
        <v>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7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7" ht="31.5" customHeight="1" thickBot="1">
      <c r="A69" s="17" t="s">
        <v>120</v>
      </c>
      <c r="B69" s="55" t="s">
        <v>121</v>
      </c>
      <c r="C69" s="35"/>
      <c r="D69" s="35"/>
      <c r="E69" s="35">
        <f>SUM(F69-D69)</f>
        <v>0</v>
      </c>
      <c r="F69" s="35">
        <v>0</v>
      </c>
    </row>
    <row r="70" spans="1:7" ht="15.75">
      <c r="A70" s="24" t="s">
        <v>122</v>
      </c>
      <c r="B70" s="68" t="s">
        <v>123</v>
      </c>
      <c r="C70" s="40"/>
      <c r="D70" s="70"/>
      <c r="E70" s="56"/>
      <c r="F70" s="70"/>
    </row>
    <row r="71" spans="1:7" ht="14.1" customHeight="1" thickBot="1">
      <c r="A71" s="17" t="s">
        <v>124</v>
      </c>
      <c r="B71" s="69"/>
      <c r="C71" s="57"/>
      <c r="D71" s="71"/>
      <c r="E71" s="58"/>
      <c r="F71" s="71"/>
    </row>
    <row r="72" spans="1:7" ht="21" customHeight="1" thickBot="1">
      <c r="A72" s="17" t="s">
        <v>125</v>
      </c>
      <c r="B72" s="34" t="s">
        <v>126</v>
      </c>
      <c r="C72" s="46"/>
      <c r="D72" s="46">
        <v>0</v>
      </c>
      <c r="E72" s="46">
        <f>SUM(F72-D72)</f>
        <v>0</v>
      </c>
      <c r="F72" s="46">
        <v>0</v>
      </c>
    </row>
    <row r="73" spans="1:7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7" ht="16.5" thickBot="1">
      <c r="A74" s="17"/>
      <c r="B74" s="55"/>
      <c r="C74" s="55"/>
      <c r="D74" s="35"/>
      <c r="E74" s="35"/>
      <c r="F74" s="35"/>
    </row>
    <row r="75" spans="1:7" ht="16.5" thickBot="1">
      <c r="A75" s="31" t="s">
        <v>128</v>
      </c>
      <c r="B75" s="34"/>
      <c r="C75" s="20"/>
      <c r="D75" s="20">
        <f>SUM(D13-D20)</f>
        <v>149593</v>
      </c>
      <c r="E75" s="20">
        <f>SUM(E13-E20)</f>
        <v>-50407</v>
      </c>
      <c r="F75" s="20">
        <f>SUM(F13-F20)</f>
        <v>99186</v>
      </c>
      <c r="G75" s="59"/>
    </row>
    <row r="76" spans="1:7" ht="16.5" thickBot="1">
      <c r="A76" s="17" t="s">
        <v>20</v>
      </c>
      <c r="B76" s="34"/>
      <c r="C76" s="34"/>
      <c r="D76" s="46"/>
      <c r="E76" s="46"/>
      <c r="F76" s="46"/>
    </row>
    <row r="77" spans="1:7" ht="16.5" thickBot="1">
      <c r="A77" s="17" t="s">
        <v>129</v>
      </c>
      <c r="B77" s="34"/>
      <c r="C77" s="34"/>
      <c r="D77" s="46">
        <f>SUM(D17-D23)</f>
        <v>18577</v>
      </c>
      <c r="E77" s="46">
        <f>SUM(E17-E23)</f>
        <v>1312</v>
      </c>
      <c r="F77" s="46">
        <f>SUM(F17-F23)</f>
        <v>19889</v>
      </c>
    </row>
    <row r="78" spans="1:7" ht="16.5" thickBot="1">
      <c r="A78" s="17" t="s">
        <v>130</v>
      </c>
      <c r="B78" s="34"/>
      <c r="C78" s="34"/>
      <c r="D78" s="46">
        <f>SUM(D18-D40)</f>
        <v>131016</v>
      </c>
      <c r="E78" s="46">
        <f>SUM(E18-E40)</f>
        <v>-51719</v>
      </c>
      <c r="F78" s="46">
        <f>SUM(F18-F40)</f>
        <v>79297</v>
      </c>
    </row>
    <row r="79" spans="1:7" ht="16.5" thickBot="1">
      <c r="A79" s="17" t="s">
        <v>131</v>
      </c>
      <c r="B79" s="34"/>
      <c r="C79" s="34"/>
      <c r="D79" s="20"/>
      <c r="E79" s="20"/>
      <c r="F79" s="46"/>
    </row>
    <row r="80" spans="1:7" ht="16.5" thickBot="1">
      <c r="A80" s="17" t="s">
        <v>132</v>
      </c>
      <c r="B80" s="34"/>
      <c r="C80" s="34"/>
      <c r="D80" s="46">
        <f>SUM(D19-D65)</f>
        <v>0</v>
      </c>
      <c r="E80" s="46">
        <f>SUM(F80-D80)</f>
        <v>0</v>
      </c>
      <c r="F80" s="46">
        <f>SUM(F19-F65)</f>
        <v>0</v>
      </c>
    </row>
    <row r="81" spans="1:5" ht="15.75">
      <c r="A81" s="60"/>
    </row>
    <row r="84" spans="1:5">
      <c r="A84" s="61" t="s">
        <v>133</v>
      </c>
      <c r="E84" s="61" t="s">
        <v>134</v>
      </c>
    </row>
    <row r="86" spans="1:5">
      <c r="A86" s="1" t="s">
        <v>135</v>
      </c>
      <c r="E86" s="62" t="s">
        <v>137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opLeftCell="A10" zoomScaleNormal="100" workbookViewId="0">
      <selection activeCell="F18" sqref="F18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139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/>
      <c r="D13" s="74">
        <f>SUM(D17:D19)</f>
        <v>1099000</v>
      </c>
      <c r="E13" s="74">
        <f>SUM(F13-D13)</f>
        <v>669000</v>
      </c>
      <c r="F13" s="74">
        <f>SUM(F17:F19)</f>
        <v>1768000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22"/>
      <c r="D17" s="23">
        <v>747000</v>
      </c>
      <c r="E17" s="23">
        <f>SUM(F17-D17)</f>
        <v>432000</v>
      </c>
      <c r="F17" s="23">
        <v>1179000</v>
      </c>
    </row>
    <row r="18" spans="1:6" ht="16.5" thickBot="1">
      <c r="A18" s="24" t="s">
        <v>24</v>
      </c>
      <c r="B18" s="25" t="s">
        <v>25</v>
      </c>
      <c r="C18" s="25"/>
      <c r="D18" s="26">
        <v>352000</v>
      </c>
      <c r="E18" s="27">
        <f>SUM(F18-D18)</f>
        <v>237000</v>
      </c>
      <c r="F18" s="26">
        <v>589000</v>
      </c>
    </row>
    <row r="19" spans="1:6" ht="16.5" thickBot="1">
      <c r="A19" s="17"/>
      <c r="B19" s="25" t="s">
        <v>26</v>
      </c>
      <c r="C19" s="25"/>
      <c r="D19" s="28"/>
      <c r="E19" s="29">
        <f>SUM(F19-D19)</f>
        <v>0</v>
      </c>
      <c r="F19" s="28"/>
    </row>
    <row r="20" spans="1:6" ht="18.75">
      <c r="A20" s="30" t="s">
        <v>27</v>
      </c>
      <c r="B20" s="77"/>
      <c r="C20" s="78">
        <f>SUM(C22+C65)</f>
        <v>0</v>
      </c>
      <c r="D20" s="78">
        <f>SUM(D22+D65)</f>
        <v>999814</v>
      </c>
      <c r="E20" s="78">
        <f>SUM(E22+E65)</f>
        <v>621776.98</v>
      </c>
      <c r="F20" s="78">
        <f>SUM(F22+F65)</f>
        <v>1621590.98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SUM(C23+C40)</f>
        <v>0</v>
      </c>
      <c r="D22" s="20">
        <f>SUM(D23+D40)</f>
        <v>999814</v>
      </c>
      <c r="E22" s="20">
        <f>SUM(E23+E40)</f>
        <v>621776.98</v>
      </c>
      <c r="F22" s="20">
        <f>SUM(F23+F40)</f>
        <v>1621590.98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0</v>
      </c>
      <c r="D23" s="33">
        <f>SUM(D24+D34+D32)</f>
        <v>727111</v>
      </c>
      <c r="E23" s="33">
        <f t="shared" ref="E23:E29" si="0">SUM(F23-D23)</f>
        <v>438941</v>
      </c>
      <c r="F23" s="33">
        <f>SUM(F24+F34+F32)</f>
        <v>1166052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0</v>
      </c>
      <c r="D24" s="33">
        <f>SUM(D25:D31)</f>
        <v>588207</v>
      </c>
      <c r="E24" s="33">
        <f t="shared" si="0"/>
        <v>357120</v>
      </c>
      <c r="F24" s="33">
        <f>SUM(F25:F31)</f>
        <v>945327</v>
      </c>
    </row>
    <row r="25" spans="1:6" ht="16.5" customHeight="1" thickBot="1">
      <c r="A25" s="17" t="s">
        <v>34</v>
      </c>
      <c r="B25" s="34" t="s">
        <v>35</v>
      </c>
      <c r="C25" s="35"/>
      <c r="D25" s="35">
        <v>580931</v>
      </c>
      <c r="E25" s="35">
        <f t="shared" si="0"/>
        <v>353476</v>
      </c>
      <c r="F25" s="35">
        <v>934407</v>
      </c>
    </row>
    <row r="26" spans="1:6" ht="19.5" customHeight="1" thickBot="1">
      <c r="A26" s="17" t="s">
        <v>36</v>
      </c>
      <c r="B26" s="34" t="s">
        <v>37</v>
      </c>
      <c r="C26" s="35"/>
      <c r="D26" s="35">
        <v>0</v>
      </c>
      <c r="E26" s="35">
        <f t="shared" si="0"/>
        <v>0</v>
      </c>
      <c r="F26" s="35">
        <v>0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/>
      <c r="D29" s="38">
        <v>2995</v>
      </c>
      <c r="E29" s="38">
        <f t="shared" si="0"/>
        <v>1701</v>
      </c>
      <c r="F29" s="38">
        <v>4696</v>
      </c>
    </row>
    <row r="30" spans="1:6" ht="16.5" thickBot="1">
      <c r="A30" s="17" t="s">
        <v>44</v>
      </c>
      <c r="B30" s="34" t="s">
        <v>45</v>
      </c>
      <c r="C30" s="35"/>
      <c r="D30" s="35">
        <v>0</v>
      </c>
      <c r="E30" s="39">
        <f>SUM(F30-D30)</f>
        <v>0</v>
      </c>
      <c r="F30" s="35">
        <v>0</v>
      </c>
    </row>
    <row r="31" spans="1:6" ht="16.5" thickBot="1">
      <c r="A31" s="17" t="s">
        <v>46</v>
      </c>
      <c r="B31" s="34" t="s">
        <v>47</v>
      </c>
      <c r="C31" s="35"/>
      <c r="D31" s="35">
        <v>4281</v>
      </c>
      <c r="E31" s="40">
        <f>SUM(F31-D31)</f>
        <v>1943</v>
      </c>
      <c r="F31" s="35">
        <v>6224</v>
      </c>
    </row>
    <row r="32" spans="1:6" ht="16.5" thickBot="1">
      <c r="A32" s="41" t="s">
        <v>48</v>
      </c>
      <c r="B32" s="42">
        <v>10.02</v>
      </c>
      <c r="C32" s="43">
        <f>SUM(C33)</f>
        <v>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0</v>
      </c>
      <c r="D34" s="33">
        <f>SUM(D35:D39)</f>
        <v>138904</v>
      </c>
      <c r="E34" s="33">
        <f t="shared" ref="E34:E39" si="1">SUM(F34-D34)</f>
        <v>81821</v>
      </c>
      <c r="F34" s="33">
        <f>SUM(F35:F39)</f>
        <v>220725</v>
      </c>
    </row>
    <row r="35" spans="1:6" ht="16.5" thickBot="1">
      <c r="A35" s="17" t="s">
        <v>53</v>
      </c>
      <c r="B35" s="34" t="s">
        <v>54</v>
      </c>
      <c r="C35" s="46"/>
      <c r="D35" s="35">
        <v>93761</v>
      </c>
      <c r="E35" s="35">
        <f t="shared" si="1"/>
        <v>56820</v>
      </c>
      <c r="F35" s="35">
        <v>150581</v>
      </c>
    </row>
    <row r="36" spans="1:6" ht="16.5" thickBot="1">
      <c r="A36" s="17" t="s">
        <v>55</v>
      </c>
      <c r="B36" s="34" t="s">
        <v>56</v>
      </c>
      <c r="C36" s="46"/>
      <c r="D36" s="35">
        <v>2877</v>
      </c>
      <c r="E36" s="35">
        <f t="shared" si="1"/>
        <v>1750</v>
      </c>
      <c r="F36" s="35">
        <v>4627</v>
      </c>
    </row>
    <row r="37" spans="1:6" ht="18.75" customHeight="1" thickBot="1">
      <c r="A37" s="17" t="s">
        <v>57</v>
      </c>
      <c r="B37" s="34" t="s">
        <v>58</v>
      </c>
      <c r="C37" s="46"/>
      <c r="D37" s="35">
        <v>30530</v>
      </c>
      <c r="E37" s="35">
        <f t="shared" si="1"/>
        <v>18539</v>
      </c>
      <c r="F37" s="35">
        <v>49069</v>
      </c>
    </row>
    <row r="38" spans="1:6" ht="30" customHeight="1" thickBot="1">
      <c r="A38" s="36" t="s">
        <v>59</v>
      </c>
      <c r="B38" s="48" t="s">
        <v>60</v>
      </c>
      <c r="C38" s="38"/>
      <c r="D38" s="38">
        <v>949</v>
      </c>
      <c r="E38" s="38">
        <f t="shared" si="1"/>
        <v>574</v>
      </c>
      <c r="F38" s="38">
        <v>1523</v>
      </c>
    </row>
    <row r="39" spans="1:6" ht="15" customHeight="1" thickBot="1">
      <c r="A39" s="17" t="s">
        <v>61</v>
      </c>
      <c r="B39" s="34" t="s">
        <v>62</v>
      </c>
      <c r="C39" s="46"/>
      <c r="D39" s="35">
        <v>10787</v>
      </c>
      <c r="E39" s="35">
        <f t="shared" si="1"/>
        <v>4138</v>
      </c>
      <c r="F39" s="35">
        <v>14925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0</v>
      </c>
      <c r="D40" s="33">
        <f>SUM(D41+D51+D52+D54+D57+D58+D59+D60+D61+D62)</f>
        <v>272703</v>
      </c>
      <c r="E40" s="33">
        <f>SUM(E41+E51+E52+E54+E57+E58+E59+E60+E61+E62)</f>
        <v>182835.98</v>
      </c>
      <c r="F40" s="33">
        <f>SUM(F41+F51+F52+F54+F57+F58+F59+F60+F61+F62)</f>
        <v>455538.98</v>
      </c>
    </row>
    <row r="41" spans="1:6" ht="16.5" thickBot="1">
      <c r="A41" s="31" t="s">
        <v>65</v>
      </c>
      <c r="B41" s="19" t="s">
        <v>66</v>
      </c>
      <c r="C41" s="33">
        <f>SUM(C42:C50)</f>
        <v>0</v>
      </c>
      <c r="D41" s="33">
        <f>SUM(D42:D50)</f>
        <v>254292</v>
      </c>
      <c r="E41" s="33">
        <f>SUM(E42:E50)</f>
        <v>166437</v>
      </c>
      <c r="F41" s="33">
        <f>SUM(F42:F50)</f>
        <v>420729</v>
      </c>
    </row>
    <row r="42" spans="1:6" ht="16.5" thickBot="1">
      <c r="A42" s="17" t="s">
        <v>67</v>
      </c>
      <c r="B42" s="34" t="s">
        <v>68</v>
      </c>
      <c r="C42" s="46"/>
      <c r="D42" s="35">
        <v>0</v>
      </c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/>
      <c r="D43" s="35">
        <v>0</v>
      </c>
      <c r="E43" s="35">
        <f t="shared" si="2"/>
        <v>0</v>
      </c>
      <c r="F43" s="35">
        <v>0</v>
      </c>
    </row>
    <row r="44" spans="1:6" ht="16.5" thickBot="1">
      <c r="A44" s="17" t="s">
        <v>71</v>
      </c>
      <c r="B44" s="34" t="s">
        <v>72</v>
      </c>
      <c r="C44" s="46"/>
      <c r="D44" s="35">
        <v>130780</v>
      </c>
      <c r="E44" s="35">
        <f t="shared" si="2"/>
        <v>62549</v>
      </c>
      <c r="F44" s="35">
        <v>193329</v>
      </c>
    </row>
    <row r="45" spans="1:6" ht="16.5" thickBot="1">
      <c r="A45" s="17" t="s">
        <v>73</v>
      </c>
      <c r="B45" s="34" t="s">
        <v>74</v>
      </c>
      <c r="C45" s="46"/>
      <c r="D45" s="35">
        <v>3236</v>
      </c>
      <c r="E45" s="35">
        <f t="shared" si="2"/>
        <v>4190</v>
      </c>
      <c r="F45" s="35">
        <v>7426</v>
      </c>
    </row>
    <row r="46" spans="1:6" ht="16.5" thickBot="1">
      <c r="A46" s="17" t="s">
        <v>75</v>
      </c>
      <c r="B46" s="34" t="s">
        <v>76</v>
      </c>
      <c r="C46" s="46"/>
      <c r="D46" s="35">
        <v>0</v>
      </c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/>
      <c r="D48" s="49">
        <v>39101</v>
      </c>
      <c r="E48" s="38">
        <f t="shared" si="2"/>
        <v>19369</v>
      </c>
      <c r="F48" s="49">
        <v>58470</v>
      </c>
    </row>
    <row r="49" spans="1:6" ht="18.75" customHeight="1" thickBot="1">
      <c r="A49" s="36" t="s">
        <v>81</v>
      </c>
      <c r="B49" s="37" t="s">
        <v>82</v>
      </c>
      <c r="C49" s="50"/>
      <c r="D49" s="38">
        <v>16783</v>
      </c>
      <c r="E49" s="38">
        <f t="shared" si="2"/>
        <v>32369</v>
      </c>
      <c r="F49" s="38">
        <v>49152</v>
      </c>
    </row>
    <row r="50" spans="1:6" ht="15.75" customHeight="1" thickBot="1">
      <c r="A50" s="17" t="s">
        <v>83</v>
      </c>
      <c r="B50" s="34" t="s">
        <v>84</v>
      </c>
      <c r="C50" s="46"/>
      <c r="D50" s="35">
        <v>64392</v>
      </c>
      <c r="E50" s="35">
        <f t="shared" si="2"/>
        <v>47960</v>
      </c>
      <c r="F50" s="35">
        <v>112352</v>
      </c>
    </row>
    <row r="51" spans="1:6" s="54" customFormat="1" ht="15.95" customHeight="1" thickBot="1">
      <c r="A51" s="51" t="s">
        <v>85</v>
      </c>
      <c r="B51" s="52" t="s">
        <v>86</v>
      </c>
      <c r="C51" s="53"/>
      <c r="D51" s="53">
        <v>0</v>
      </c>
      <c r="E51" s="53">
        <f t="shared" si="2"/>
        <v>4220</v>
      </c>
      <c r="F51" s="53">
        <f>4075+145</f>
        <v>4220</v>
      </c>
    </row>
    <row r="52" spans="1:6" ht="16.5" thickBot="1">
      <c r="A52" s="51" t="s">
        <v>87</v>
      </c>
      <c r="B52" s="52" t="s">
        <v>88</v>
      </c>
      <c r="C52" s="53">
        <f>C53</f>
        <v>0</v>
      </c>
      <c r="D52" s="53">
        <f>SUM(D53)</f>
        <v>0</v>
      </c>
      <c r="E52" s="53">
        <f t="shared" si="2"/>
        <v>3348</v>
      </c>
      <c r="F52" s="53">
        <f>SUM(F53)</f>
        <v>3348</v>
      </c>
    </row>
    <row r="53" spans="1:6" ht="16.5" thickBot="1">
      <c r="A53" s="17" t="s">
        <v>89</v>
      </c>
      <c r="B53" s="34" t="s">
        <v>90</v>
      </c>
      <c r="C53" s="46"/>
      <c r="D53" s="46"/>
      <c r="E53" s="46">
        <f t="shared" si="2"/>
        <v>3348</v>
      </c>
      <c r="F53" s="46">
        <v>3348</v>
      </c>
    </row>
    <row r="54" spans="1:6" ht="18" customHeight="1" thickBot="1">
      <c r="A54" s="31" t="s">
        <v>91</v>
      </c>
      <c r="B54" s="19" t="s">
        <v>92</v>
      </c>
      <c r="C54" s="20">
        <f>SUM(C55+C56)</f>
        <v>0</v>
      </c>
      <c r="D54" s="20">
        <f>SUM(D55:D56)</f>
        <v>210</v>
      </c>
      <c r="E54" s="20">
        <f t="shared" si="2"/>
        <v>102</v>
      </c>
      <c r="F54" s="20">
        <f>SUM(F55:F56)</f>
        <v>312</v>
      </c>
    </row>
    <row r="55" spans="1:6" ht="18.75" customHeight="1" thickBot="1">
      <c r="A55" s="17" t="s">
        <v>93</v>
      </c>
      <c r="B55" s="34" t="s">
        <v>94</v>
      </c>
      <c r="C55" s="46"/>
      <c r="D55" s="46">
        <v>210</v>
      </c>
      <c r="E55" s="46">
        <f t="shared" si="2"/>
        <v>102</v>
      </c>
      <c r="F55" s="46">
        <v>312</v>
      </c>
    </row>
    <row r="56" spans="1:6" ht="16.5" thickBot="1">
      <c r="A56" s="17" t="s">
        <v>95</v>
      </c>
      <c r="B56" s="34" t="s">
        <v>96</v>
      </c>
      <c r="C56" s="46"/>
      <c r="D56" s="46">
        <v>0</v>
      </c>
      <c r="E56" s="46">
        <f>SUM(F56-D56)</f>
        <v>0</v>
      </c>
      <c r="F56" s="46">
        <v>0</v>
      </c>
    </row>
    <row r="57" spans="1:6" ht="16.5" thickBot="1">
      <c r="A57" s="31" t="s">
        <v>97</v>
      </c>
      <c r="B57" s="19" t="s">
        <v>98</v>
      </c>
      <c r="C57" s="20"/>
      <c r="D57" s="20">
        <v>5925</v>
      </c>
      <c r="E57" s="20">
        <f>SUM(F57-D57)</f>
        <v>3313</v>
      </c>
      <c r="F57" s="20">
        <v>9238</v>
      </c>
    </row>
    <row r="58" spans="1:6" ht="16.5" thickBot="1">
      <c r="A58" s="31" t="s">
        <v>99</v>
      </c>
      <c r="B58" s="19" t="s">
        <v>100</v>
      </c>
      <c r="C58" s="20"/>
      <c r="D58" s="33">
        <v>0</v>
      </c>
      <c r="E58" s="20">
        <f>SUM(F58-D58)</f>
        <v>0</v>
      </c>
      <c r="F58" s="33">
        <v>0</v>
      </c>
    </row>
    <row r="59" spans="1:6" ht="16.5" thickBot="1">
      <c r="A59" s="31" t="s">
        <v>101</v>
      </c>
      <c r="B59" s="19" t="s">
        <v>102</v>
      </c>
      <c r="C59" s="20"/>
      <c r="D59" s="33">
        <v>0</v>
      </c>
      <c r="E59" s="20">
        <f t="shared" si="2"/>
        <v>1700</v>
      </c>
      <c r="F59" s="33">
        <v>1700</v>
      </c>
    </row>
    <row r="60" spans="1:6" ht="16.5" thickBot="1">
      <c r="A60" s="31" t="s">
        <v>103</v>
      </c>
      <c r="B60" s="19" t="s">
        <v>104</v>
      </c>
      <c r="C60" s="20"/>
      <c r="D60" s="33">
        <v>856</v>
      </c>
      <c r="E60" s="20">
        <f t="shared" si="2"/>
        <v>0</v>
      </c>
      <c r="F60" s="33">
        <v>856</v>
      </c>
    </row>
    <row r="61" spans="1:6" ht="32.25" thickBot="1">
      <c r="A61" s="31" t="s">
        <v>105</v>
      </c>
      <c r="B61" s="19">
        <v>20.25</v>
      </c>
      <c r="C61" s="20"/>
      <c r="D61" s="33"/>
      <c r="E61" s="20"/>
      <c r="F61" s="33"/>
    </row>
    <row r="62" spans="1:6" ht="16.5" thickBot="1">
      <c r="A62" s="31" t="s">
        <v>106</v>
      </c>
      <c r="B62" s="19" t="s">
        <v>107</v>
      </c>
      <c r="C62" s="20">
        <f>SUM(C63+C64)</f>
        <v>0</v>
      </c>
      <c r="D62" s="20">
        <f>SUM(D63:D64)</f>
        <v>11420</v>
      </c>
      <c r="E62" s="20">
        <f t="shared" si="2"/>
        <v>3715.9799999999996</v>
      </c>
      <c r="F62" s="20">
        <f>SUM(F63:F64)</f>
        <v>15135.98</v>
      </c>
    </row>
    <row r="63" spans="1:6" ht="16.5" thickBot="1">
      <c r="A63" s="17" t="s">
        <v>108</v>
      </c>
      <c r="B63" s="34" t="s">
        <v>109</v>
      </c>
      <c r="C63" s="46"/>
      <c r="D63" s="46">
        <v>124</v>
      </c>
      <c r="E63" s="46">
        <f>SUM(F63-D63)</f>
        <v>247</v>
      </c>
      <c r="F63" s="46">
        <v>371</v>
      </c>
    </row>
    <row r="64" spans="1:6" ht="16.5" thickBot="1">
      <c r="A64" s="17" t="s">
        <v>110</v>
      </c>
      <c r="B64" s="34" t="s">
        <v>111</v>
      </c>
      <c r="C64" s="46"/>
      <c r="D64" s="46">
        <v>11296</v>
      </c>
      <c r="E64" s="46">
        <f t="shared" si="2"/>
        <v>3468.9799999999996</v>
      </c>
      <c r="F64" s="46">
        <f>6055.98+102+8352+255</f>
        <v>14764.98</v>
      </c>
    </row>
    <row r="65" spans="1:7" ht="16.5" thickBot="1">
      <c r="A65" s="31" t="s">
        <v>112</v>
      </c>
      <c r="B65" s="19" t="s">
        <v>113</v>
      </c>
      <c r="C65" s="20">
        <f>C66</f>
        <v>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7" ht="16.5" thickBot="1">
      <c r="A66" s="31" t="s">
        <v>114</v>
      </c>
      <c r="B66" s="19" t="s">
        <v>115</v>
      </c>
      <c r="C66" s="20">
        <f>C67</f>
        <v>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7" ht="16.5" thickBot="1">
      <c r="A67" s="31" t="s">
        <v>116</v>
      </c>
      <c r="B67" s="19" t="s">
        <v>117</v>
      </c>
      <c r="C67" s="20">
        <f>SUM(C68:C73)</f>
        <v>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7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7" ht="31.5" customHeight="1" thickBot="1">
      <c r="A69" s="17" t="s">
        <v>120</v>
      </c>
      <c r="B69" s="55" t="s">
        <v>121</v>
      </c>
      <c r="C69" s="35"/>
      <c r="D69" s="35"/>
      <c r="E69" s="35">
        <f>SUM(F69-D69)</f>
        <v>0</v>
      </c>
      <c r="F69" s="35">
        <v>0</v>
      </c>
    </row>
    <row r="70" spans="1:7" ht="15.75">
      <c r="A70" s="24" t="s">
        <v>122</v>
      </c>
      <c r="B70" s="68" t="s">
        <v>123</v>
      </c>
      <c r="C70" s="40"/>
      <c r="D70" s="70"/>
      <c r="E70" s="56"/>
      <c r="F70" s="70"/>
    </row>
    <row r="71" spans="1:7" ht="14.1" customHeight="1" thickBot="1">
      <c r="A71" s="17" t="s">
        <v>124</v>
      </c>
      <c r="B71" s="69"/>
      <c r="C71" s="57"/>
      <c r="D71" s="71"/>
      <c r="E71" s="58"/>
      <c r="F71" s="71"/>
    </row>
    <row r="72" spans="1:7" ht="21" customHeight="1" thickBot="1">
      <c r="A72" s="17" t="s">
        <v>125</v>
      </c>
      <c r="B72" s="34" t="s">
        <v>126</v>
      </c>
      <c r="C72" s="46"/>
      <c r="D72" s="46">
        <v>0</v>
      </c>
      <c r="E72" s="46">
        <f>SUM(F72-D72)</f>
        <v>0</v>
      </c>
      <c r="F72" s="46">
        <v>0</v>
      </c>
    </row>
    <row r="73" spans="1:7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7" ht="16.5" thickBot="1">
      <c r="A74" s="17"/>
      <c r="B74" s="55"/>
      <c r="C74" s="55"/>
      <c r="D74" s="35"/>
      <c r="E74" s="35"/>
      <c r="F74" s="35"/>
    </row>
    <row r="75" spans="1:7" ht="16.5" thickBot="1">
      <c r="A75" s="31" t="s">
        <v>128</v>
      </c>
      <c r="B75" s="34"/>
      <c r="C75" s="20"/>
      <c r="D75" s="20">
        <f>SUM(D13-D20)</f>
        <v>99186</v>
      </c>
      <c r="E75" s="20">
        <f>SUM(E13-E20)</f>
        <v>47223.020000000019</v>
      </c>
      <c r="F75" s="20">
        <f>SUM(F13-F20)</f>
        <v>146409.02000000002</v>
      </c>
      <c r="G75" s="59"/>
    </row>
    <row r="76" spans="1:7" ht="16.5" thickBot="1">
      <c r="A76" s="17" t="s">
        <v>20</v>
      </c>
      <c r="B76" s="34"/>
      <c r="C76" s="34"/>
      <c r="D76" s="46"/>
      <c r="E76" s="46"/>
      <c r="F76" s="46"/>
    </row>
    <row r="77" spans="1:7" ht="16.5" thickBot="1">
      <c r="A77" s="17" t="s">
        <v>129</v>
      </c>
      <c r="B77" s="34"/>
      <c r="C77" s="34"/>
      <c r="D77" s="46">
        <f>SUM(D17-D23)</f>
        <v>19889</v>
      </c>
      <c r="E77" s="46">
        <f>SUM(E17-E23)</f>
        <v>-6941</v>
      </c>
      <c r="F77" s="46">
        <f>SUM(F17-F23)</f>
        <v>12948</v>
      </c>
    </row>
    <row r="78" spans="1:7" ht="16.5" thickBot="1">
      <c r="A78" s="17" t="s">
        <v>130</v>
      </c>
      <c r="B78" s="34"/>
      <c r="C78" s="34"/>
      <c r="D78" s="46">
        <f>SUM(D18-D40)</f>
        <v>79297</v>
      </c>
      <c r="E78" s="46">
        <f>SUM(E18-E40)</f>
        <v>54164.01999999999</v>
      </c>
      <c r="F78" s="46">
        <f>SUM(F18-F40)</f>
        <v>133461.02000000002</v>
      </c>
    </row>
    <row r="79" spans="1:7" ht="16.5" thickBot="1">
      <c r="A79" s="17" t="s">
        <v>131</v>
      </c>
      <c r="B79" s="34"/>
      <c r="C79" s="34"/>
      <c r="D79" s="20"/>
      <c r="E79" s="20"/>
      <c r="F79" s="46"/>
    </row>
    <row r="80" spans="1:7" ht="16.5" thickBot="1">
      <c r="A80" s="17" t="s">
        <v>132</v>
      </c>
      <c r="B80" s="34"/>
      <c r="C80" s="34"/>
      <c r="D80" s="46">
        <f>SUM(D19-D65)</f>
        <v>0</v>
      </c>
      <c r="E80" s="46">
        <f>SUM(F80-D80)</f>
        <v>0</v>
      </c>
      <c r="F80" s="46">
        <f>SUM(F19-F65)</f>
        <v>0</v>
      </c>
    </row>
    <row r="81" spans="1:5" ht="15.75">
      <c r="A81" s="60"/>
    </row>
    <row r="84" spans="1:5">
      <c r="A84" s="61" t="s">
        <v>133</v>
      </c>
      <c r="E84" s="61" t="s">
        <v>134</v>
      </c>
    </row>
    <row r="86" spans="1:5">
      <c r="A86" s="1" t="s">
        <v>135</v>
      </c>
      <c r="E86" s="62" t="s">
        <v>137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topLeftCell="A6" zoomScaleNormal="100" workbookViewId="0">
      <selection activeCell="F20" sqref="F20:F21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140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12983000</v>
      </c>
      <c r="D13" s="74">
        <f>SUM(D17:D19)</f>
        <v>1768000</v>
      </c>
      <c r="E13" s="74">
        <f>SUM(F13-D13)</f>
        <v>725000</v>
      </c>
      <c r="F13" s="74">
        <f>SUM(F17:F19)</f>
        <v>2493000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63">
        <v>6499000</v>
      </c>
      <c r="D17" s="23">
        <v>1179000</v>
      </c>
      <c r="E17" s="23">
        <f>SUM(F17-D17)</f>
        <v>439000</v>
      </c>
      <c r="F17" s="23">
        <v>1618000</v>
      </c>
    </row>
    <row r="18" spans="1:6" ht="16.5" thickBot="1">
      <c r="A18" s="24" t="s">
        <v>24</v>
      </c>
      <c r="B18" s="25" t="s">
        <v>25</v>
      </c>
      <c r="C18" s="63">
        <v>5436000</v>
      </c>
      <c r="D18" s="26">
        <v>589000</v>
      </c>
      <c r="E18" s="27">
        <f>SUM(F18-D18)</f>
        <v>171000</v>
      </c>
      <c r="F18" s="26">
        <v>760000</v>
      </c>
    </row>
    <row r="19" spans="1:6" ht="16.5" thickBot="1">
      <c r="A19" s="17"/>
      <c r="B19" s="25" t="s">
        <v>26</v>
      </c>
      <c r="C19" s="64">
        <v>1048000</v>
      </c>
      <c r="D19" s="28"/>
      <c r="E19" s="29">
        <f>SUM(F19-D19)</f>
        <v>115000</v>
      </c>
      <c r="F19" s="28">
        <v>115000</v>
      </c>
    </row>
    <row r="20" spans="1:6" ht="18.75">
      <c r="A20" s="30" t="s">
        <v>27</v>
      </c>
      <c r="B20" s="77"/>
      <c r="C20" s="78">
        <f>SUM(C22+C65)</f>
        <v>12983000</v>
      </c>
      <c r="D20" s="78">
        <f>SUM(D22+D65)</f>
        <v>1621591</v>
      </c>
      <c r="E20" s="78">
        <f>SUM(E22+E65)</f>
        <v>541350</v>
      </c>
      <c r="F20" s="78">
        <f>SUM(F22+F65)</f>
        <v>2162941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SUM(C23+C40)</f>
        <v>11935000</v>
      </c>
      <c r="D22" s="20">
        <f>SUM(D23+D40)</f>
        <v>1621591</v>
      </c>
      <c r="E22" s="20">
        <f>SUM(E23+E40)</f>
        <v>541350</v>
      </c>
      <c r="F22" s="20">
        <f>SUM(F23+F40)</f>
        <v>2162941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6499000</v>
      </c>
      <c r="D23" s="33">
        <f>SUM(D24+D34+D32)</f>
        <v>1166052</v>
      </c>
      <c r="E23" s="33">
        <f t="shared" ref="E23:E29" si="0">SUM(F23-D23)</f>
        <v>437064</v>
      </c>
      <c r="F23" s="33">
        <f>SUM(F24+F34+F32)</f>
        <v>1603116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5143000</v>
      </c>
      <c r="D24" s="33">
        <f>SUM(D25:D31)</f>
        <v>945327</v>
      </c>
      <c r="E24" s="33">
        <f t="shared" si="0"/>
        <v>353064</v>
      </c>
      <c r="F24" s="33">
        <f>SUM(F25:F31)</f>
        <v>1298391</v>
      </c>
    </row>
    <row r="25" spans="1:6" ht="16.5" customHeight="1" thickBot="1">
      <c r="A25" s="17" t="s">
        <v>34</v>
      </c>
      <c r="B25" s="34" t="s">
        <v>35</v>
      </c>
      <c r="C25" s="35">
        <v>5020000</v>
      </c>
      <c r="D25" s="35">
        <v>934407</v>
      </c>
      <c r="E25" s="35">
        <f t="shared" si="0"/>
        <v>348232</v>
      </c>
      <c r="F25" s="35">
        <v>1282639</v>
      </c>
    </row>
    <row r="26" spans="1:6" ht="19.5" customHeight="1" thickBot="1">
      <c r="A26" s="17" t="s">
        <v>36</v>
      </c>
      <c r="B26" s="34" t="s">
        <v>37</v>
      </c>
      <c r="C26" s="35">
        <v>10000</v>
      </c>
      <c r="D26" s="35">
        <v>0</v>
      </c>
      <c r="E26" s="35">
        <f t="shared" si="0"/>
        <v>0</v>
      </c>
      <c r="F26" s="35">
        <v>0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56000</v>
      </c>
      <c r="D29" s="38">
        <v>4696</v>
      </c>
      <c r="E29" s="38">
        <f t="shared" si="0"/>
        <v>2030</v>
      </c>
      <c r="F29" s="38">
        <v>6726</v>
      </c>
    </row>
    <row r="30" spans="1:6" ht="16.5" thickBot="1">
      <c r="A30" s="17" t="s">
        <v>44</v>
      </c>
      <c r="B30" s="34" t="s">
        <v>45</v>
      </c>
      <c r="C30" s="35">
        <v>20000</v>
      </c>
      <c r="D30" s="35">
        <v>0</v>
      </c>
      <c r="E30" s="39">
        <f>SUM(F30-D30)</f>
        <v>0</v>
      </c>
      <c r="F30" s="35">
        <v>0</v>
      </c>
    </row>
    <row r="31" spans="1:6" ht="16.5" thickBot="1">
      <c r="A31" s="17" t="s">
        <v>46</v>
      </c>
      <c r="B31" s="34" t="s">
        <v>47</v>
      </c>
      <c r="C31" s="35">
        <v>37000</v>
      </c>
      <c r="D31" s="35">
        <v>6224</v>
      </c>
      <c r="E31" s="40">
        <f>SUM(F31-D31)</f>
        <v>2802</v>
      </c>
      <c r="F31" s="35">
        <v>9026</v>
      </c>
    </row>
    <row r="32" spans="1:6" ht="16.5" thickBot="1">
      <c r="A32" s="41" t="s">
        <v>48</v>
      </c>
      <c r="B32" s="42">
        <v>10.02</v>
      </c>
      <c r="C32" s="43">
        <f>SUM(C33)</f>
        <v>10000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1346000</v>
      </c>
      <c r="D34" s="33">
        <f>SUM(D35:D39)</f>
        <v>220725</v>
      </c>
      <c r="E34" s="33">
        <f t="shared" ref="E34:E39" si="1">SUM(F34-D34)</f>
        <v>84000</v>
      </c>
      <c r="F34" s="33">
        <f>SUM(F35:F39)</f>
        <v>304725</v>
      </c>
    </row>
    <row r="35" spans="1:6" ht="16.5" thickBot="1">
      <c r="A35" s="17" t="s">
        <v>53</v>
      </c>
      <c r="B35" s="34" t="s">
        <v>54</v>
      </c>
      <c r="C35" s="46">
        <v>870000</v>
      </c>
      <c r="D35" s="35">
        <v>150581</v>
      </c>
      <c r="E35" s="35">
        <f t="shared" si="1"/>
        <v>56541</v>
      </c>
      <c r="F35" s="35">
        <v>207122</v>
      </c>
    </row>
    <row r="36" spans="1:6" ht="16.5" thickBot="1">
      <c r="A36" s="17" t="s">
        <v>55</v>
      </c>
      <c r="B36" s="34" t="s">
        <v>56</v>
      </c>
      <c r="C36" s="46">
        <v>50000</v>
      </c>
      <c r="D36" s="35">
        <v>4627</v>
      </c>
      <c r="E36" s="35">
        <f t="shared" si="1"/>
        <v>1743</v>
      </c>
      <c r="F36" s="35">
        <v>6370</v>
      </c>
    </row>
    <row r="37" spans="1:6" ht="18.75" customHeight="1" thickBot="1">
      <c r="A37" s="17" t="s">
        <v>57</v>
      </c>
      <c r="B37" s="34" t="s">
        <v>58</v>
      </c>
      <c r="C37" s="46">
        <v>319000</v>
      </c>
      <c r="D37" s="35">
        <v>49069</v>
      </c>
      <c r="E37" s="35">
        <f t="shared" si="1"/>
        <v>18484</v>
      </c>
      <c r="F37" s="35">
        <v>67553</v>
      </c>
    </row>
    <row r="38" spans="1:6" ht="30" customHeight="1" thickBot="1">
      <c r="A38" s="36" t="s">
        <v>59</v>
      </c>
      <c r="B38" s="48" t="s">
        <v>60</v>
      </c>
      <c r="C38" s="38">
        <v>40000</v>
      </c>
      <c r="D38" s="38">
        <v>1523</v>
      </c>
      <c r="E38" s="38">
        <f t="shared" si="1"/>
        <v>572</v>
      </c>
      <c r="F38" s="38">
        <v>2095</v>
      </c>
    </row>
    <row r="39" spans="1:6" ht="15" customHeight="1" thickBot="1">
      <c r="A39" s="17" t="s">
        <v>61</v>
      </c>
      <c r="B39" s="34" t="s">
        <v>62</v>
      </c>
      <c r="C39" s="46">
        <v>67000</v>
      </c>
      <c r="D39" s="35">
        <v>14925</v>
      </c>
      <c r="E39" s="35">
        <f t="shared" si="1"/>
        <v>6660</v>
      </c>
      <c r="F39" s="35">
        <v>21585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5436000</v>
      </c>
      <c r="D40" s="33">
        <f>SUM(D41+D51+D52+D54+D57+D58+D59+D60+D61+D62)</f>
        <v>455539</v>
      </c>
      <c r="E40" s="33">
        <f>SUM(E41+E51+E52+E54+E57+E58+E59+E60+E61+E62)</f>
        <v>104286</v>
      </c>
      <c r="F40" s="33">
        <f>SUM(F41+F51+F52+F54+F57+F58+F59+F60+F61+F62)</f>
        <v>559825</v>
      </c>
    </row>
    <row r="41" spans="1:6" ht="16.5" thickBot="1">
      <c r="A41" s="31" t="s">
        <v>65</v>
      </c>
      <c r="B41" s="19" t="s">
        <v>66</v>
      </c>
      <c r="C41" s="33">
        <f>SUM(C42:C50)</f>
        <v>2675000</v>
      </c>
      <c r="D41" s="33">
        <f>SUM(D42:D50)</f>
        <v>420729</v>
      </c>
      <c r="E41" s="33">
        <f>SUM(E42:E50)</f>
        <v>85837</v>
      </c>
      <c r="F41" s="33">
        <f>SUM(F42:F50)</f>
        <v>506566</v>
      </c>
    </row>
    <row r="42" spans="1:6" ht="16.5" thickBot="1">
      <c r="A42" s="17" t="s">
        <v>67</v>
      </c>
      <c r="B42" s="34" t="s">
        <v>68</v>
      </c>
      <c r="C42" s="46">
        <v>10000</v>
      </c>
      <c r="D42" s="35">
        <v>0</v>
      </c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>
        <v>19000</v>
      </c>
      <c r="D43" s="35">
        <v>0</v>
      </c>
      <c r="E43" s="35">
        <f t="shared" si="2"/>
        <v>0</v>
      </c>
      <c r="F43" s="35">
        <v>0</v>
      </c>
    </row>
    <row r="44" spans="1:6" ht="16.5" thickBot="1">
      <c r="A44" s="17" t="s">
        <v>71</v>
      </c>
      <c r="B44" s="34" t="s">
        <v>72</v>
      </c>
      <c r="C44" s="46">
        <v>682000</v>
      </c>
      <c r="D44" s="35">
        <v>193329</v>
      </c>
      <c r="E44" s="35">
        <f t="shared" si="2"/>
        <v>48352</v>
      </c>
      <c r="F44" s="35">
        <v>241681</v>
      </c>
    </row>
    <row r="45" spans="1:6" ht="16.5" thickBot="1">
      <c r="A45" s="17" t="s">
        <v>73</v>
      </c>
      <c r="B45" s="34" t="s">
        <v>74</v>
      </c>
      <c r="C45" s="46">
        <v>31000</v>
      </c>
      <c r="D45" s="35">
        <v>7426</v>
      </c>
      <c r="E45" s="35">
        <f t="shared" si="2"/>
        <v>745</v>
      </c>
      <c r="F45" s="35">
        <v>8171</v>
      </c>
    </row>
    <row r="46" spans="1:6" ht="16.5" thickBot="1">
      <c r="A46" s="17" t="s">
        <v>75</v>
      </c>
      <c r="B46" s="34" t="s">
        <v>76</v>
      </c>
      <c r="C46" s="46">
        <v>30000</v>
      </c>
      <c r="D46" s="35">
        <v>0</v>
      </c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>
        <v>300000</v>
      </c>
      <c r="D48" s="49">
        <v>58470</v>
      </c>
      <c r="E48" s="38">
        <f t="shared" si="2"/>
        <v>7</v>
      </c>
      <c r="F48" s="49">
        <v>58477</v>
      </c>
    </row>
    <row r="49" spans="1:6" ht="18.75" customHeight="1" thickBot="1">
      <c r="A49" s="36" t="s">
        <v>81</v>
      </c>
      <c r="B49" s="37" t="s">
        <v>82</v>
      </c>
      <c r="C49" s="50">
        <v>786000</v>
      </c>
      <c r="D49" s="38">
        <v>49152</v>
      </c>
      <c r="E49" s="38">
        <f t="shared" si="2"/>
        <v>9120</v>
      </c>
      <c r="F49" s="38">
        <v>58272</v>
      </c>
    </row>
    <row r="50" spans="1:6" ht="15.75" customHeight="1" thickBot="1">
      <c r="A50" s="17" t="s">
        <v>83</v>
      </c>
      <c r="B50" s="34" t="s">
        <v>84</v>
      </c>
      <c r="C50" s="46">
        <v>817000</v>
      </c>
      <c r="D50" s="35">
        <v>112352</v>
      </c>
      <c r="E50" s="35">
        <f t="shared" si="2"/>
        <v>27613</v>
      </c>
      <c r="F50" s="35">
        <v>139965</v>
      </c>
    </row>
    <row r="51" spans="1:6" s="54" customFormat="1" ht="15.95" customHeight="1" thickBot="1">
      <c r="A51" s="51" t="s">
        <v>85</v>
      </c>
      <c r="B51" s="52" t="s">
        <v>86</v>
      </c>
      <c r="C51" s="53">
        <v>815000</v>
      </c>
      <c r="D51" s="53">
        <v>4220</v>
      </c>
      <c r="E51" s="53">
        <f t="shared" si="2"/>
        <v>0</v>
      </c>
      <c r="F51" s="53">
        <f>4075+145</f>
        <v>4220</v>
      </c>
    </row>
    <row r="52" spans="1:6" ht="16.5" thickBot="1">
      <c r="A52" s="51" t="s">
        <v>87</v>
      </c>
      <c r="B52" s="52" t="s">
        <v>88</v>
      </c>
      <c r="C52" s="53">
        <f>C53</f>
        <v>420000</v>
      </c>
      <c r="D52" s="53">
        <f>SUM(D53)</f>
        <v>3348</v>
      </c>
      <c r="E52" s="53">
        <f t="shared" si="2"/>
        <v>2499</v>
      </c>
      <c r="F52" s="53">
        <f>SUM(F53)</f>
        <v>5847</v>
      </c>
    </row>
    <row r="53" spans="1:6" ht="16.5" thickBot="1">
      <c r="A53" s="17" t="s">
        <v>89</v>
      </c>
      <c r="B53" s="34" t="s">
        <v>90</v>
      </c>
      <c r="C53" s="46">
        <v>420000</v>
      </c>
      <c r="D53" s="46">
        <v>3348</v>
      </c>
      <c r="E53" s="46">
        <f t="shared" si="2"/>
        <v>2499</v>
      </c>
      <c r="F53" s="46">
        <v>5847</v>
      </c>
    </row>
    <row r="54" spans="1:6" ht="18" customHeight="1" thickBot="1">
      <c r="A54" s="31" t="s">
        <v>91</v>
      </c>
      <c r="B54" s="19" t="s">
        <v>92</v>
      </c>
      <c r="C54" s="20">
        <f>SUM(C55+C56)</f>
        <v>132000</v>
      </c>
      <c r="D54" s="20">
        <f>SUM(D55:D56)</f>
        <v>312</v>
      </c>
      <c r="E54" s="20">
        <f t="shared" si="2"/>
        <v>727</v>
      </c>
      <c r="F54" s="20">
        <f>SUM(F55:F56)</f>
        <v>1039</v>
      </c>
    </row>
    <row r="55" spans="1:6" ht="18.75" customHeight="1" thickBot="1">
      <c r="A55" s="17" t="s">
        <v>93</v>
      </c>
      <c r="B55" s="34" t="s">
        <v>94</v>
      </c>
      <c r="C55" s="46">
        <v>42000</v>
      </c>
      <c r="D55" s="46">
        <v>312</v>
      </c>
      <c r="E55" s="46">
        <f t="shared" si="2"/>
        <v>727</v>
      </c>
      <c r="F55" s="46">
        <v>1039</v>
      </c>
    </row>
    <row r="56" spans="1:6" ht="16.5" thickBot="1">
      <c r="A56" s="17" t="s">
        <v>95</v>
      </c>
      <c r="B56" s="34" t="s">
        <v>96</v>
      </c>
      <c r="C56" s="46">
        <v>90000</v>
      </c>
      <c r="D56" s="46">
        <v>0</v>
      </c>
      <c r="E56" s="46">
        <f>SUM(F56-D56)</f>
        <v>0</v>
      </c>
      <c r="F56" s="46">
        <v>0</v>
      </c>
    </row>
    <row r="57" spans="1:6" ht="16.5" thickBot="1">
      <c r="A57" s="31" t="s">
        <v>97</v>
      </c>
      <c r="B57" s="19" t="s">
        <v>98</v>
      </c>
      <c r="C57" s="20">
        <v>700000</v>
      </c>
      <c r="D57" s="20">
        <v>9238</v>
      </c>
      <c r="E57" s="20">
        <f>SUM(F57-D57)</f>
        <v>0</v>
      </c>
      <c r="F57" s="20">
        <v>9238</v>
      </c>
    </row>
    <row r="58" spans="1:6" ht="16.5" thickBot="1">
      <c r="A58" s="31" t="s">
        <v>99</v>
      </c>
      <c r="B58" s="19" t="s">
        <v>100</v>
      </c>
      <c r="C58" s="20"/>
      <c r="D58" s="33">
        <v>0</v>
      </c>
      <c r="E58" s="20">
        <f>SUM(F58-D58)</f>
        <v>0</v>
      </c>
      <c r="F58" s="33">
        <v>0</v>
      </c>
    </row>
    <row r="59" spans="1:6" ht="16.5" thickBot="1">
      <c r="A59" s="31" t="s">
        <v>101</v>
      </c>
      <c r="B59" s="19" t="s">
        <v>102</v>
      </c>
      <c r="C59" s="20">
        <v>150000</v>
      </c>
      <c r="D59" s="33">
        <v>1700</v>
      </c>
      <c r="E59" s="20">
        <f t="shared" si="2"/>
        <v>0</v>
      </c>
      <c r="F59" s="33">
        <v>1700</v>
      </c>
    </row>
    <row r="60" spans="1:6" ht="16.5" thickBot="1">
      <c r="A60" s="31" t="s">
        <v>103</v>
      </c>
      <c r="B60" s="19" t="s">
        <v>104</v>
      </c>
      <c r="C60" s="20">
        <v>69000</v>
      </c>
      <c r="D60" s="33">
        <v>856</v>
      </c>
      <c r="E60" s="20">
        <f t="shared" si="2"/>
        <v>2368</v>
      </c>
      <c r="F60" s="33">
        <v>3224</v>
      </c>
    </row>
    <row r="61" spans="1:6" ht="32.25" thickBot="1">
      <c r="A61" s="31" t="s">
        <v>105</v>
      </c>
      <c r="B61" s="19">
        <v>20.25</v>
      </c>
      <c r="C61" s="20">
        <v>3000</v>
      </c>
      <c r="D61" s="33"/>
      <c r="E61" s="20"/>
      <c r="F61" s="33"/>
    </row>
    <row r="62" spans="1:6" ht="16.5" thickBot="1">
      <c r="A62" s="31" t="s">
        <v>106</v>
      </c>
      <c r="B62" s="19" t="s">
        <v>107</v>
      </c>
      <c r="C62" s="20">
        <f>SUM(C63+C64)</f>
        <v>472000</v>
      </c>
      <c r="D62" s="20">
        <f>SUM(D63:D64)</f>
        <v>15136</v>
      </c>
      <c r="E62" s="20">
        <f t="shared" si="2"/>
        <v>12855</v>
      </c>
      <c r="F62" s="20">
        <f>SUM(F63:F64)</f>
        <v>27991</v>
      </c>
    </row>
    <row r="63" spans="1:6" ht="16.5" thickBot="1">
      <c r="A63" s="17" t="s">
        <v>108</v>
      </c>
      <c r="B63" s="34" t="s">
        <v>109</v>
      </c>
      <c r="C63" s="46">
        <v>50000</v>
      </c>
      <c r="D63" s="46">
        <v>371</v>
      </c>
      <c r="E63" s="46">
        <f>SUM(F63-D63)</f>
        <v>0</v>
      </c>
      <c r="F63" s="46">
        <v>371</v>
      </c>
    </row>
    <row r="64" spans="1:6" ht="16.5" thickBot="1">
      <c r="A64" s="17" t="s">
        <v>110</v>
      </c>
      <c r="B64" s="34" t="s">
        <v>111</v>
      </c>
      <c r="C64" s="46">
        <v>422000</v>
      </c>
      <c r="D64" s="46">
        <v>14765</v>
      </c>
      <c r="E64" s="46">
        <f t="shared" si="2"/>
        <v>12855</v>
      </c>
      <c r="F64" s="46">
        <v>27620</v>
      </c>
    </row>
    <row r="65" spans="1:7" ht="16.5" thickBot="1">
      <c r="A65" s="31" t="s">
        <v>112</v>
      </c>
      <c r="B65" s="19" t="s">
        <v>113</v>
      </c>
      <c r="C65" s="20">
        <f>C66</f>
        <v>1048000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7" ht="16.5" thickBot="1">
      <c r="A66" s="31" t="s">
        <v>114</v>
      </c>
      <c r="B66" s="19" t="s">
        <v>115</v>
      </c>
      <c r="C66" s="20">
        <f>C67</f>
        <v>1048000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7" ht="16.5" thickBot="1">
      <c r="A67" s="31" t="s">
        <v>116</v>
      </c>
      <c r="B67" s="19" t="s">
        <v>117</v>
      </c>
      <c r="C67" s="20">
        <f>SUM(C68:C73)</f>
        <v>1048000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7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7" ht="31.5" customHeight="1" thickBot="1">
      <c r="A69" s="17" t="s">
        <v>120</v>
      </c>
      <c r="B69" s="55" t="s">
        <v>121</v>
      </c>
      <c r="C69" s="35">
        <v>692000</v>
      </c>
      <c r="D69" s="35"/>
      <c r="E69" s="35">
        <f>SUM(F69-D69)</f>
        <v>0</v>
      </c>
      <c r="F69" s="35">
        <v>0</v>
      </c>
    </row>
    <row r="70" spans="1:7" ht="15.75">
      <c r="A70" s="24" t="s">
        <v>122</v>
      </c>
      <c r="B70" s="68" t="s">
        <v>123</v>
      </c>
      <c r="C70" s="40"/>
      <c r="D70" s="70"/>
      <c r="E70" s="56"/>
      <c r="F70" s="70"/>
    </row>
    <row r="71" spans="1:7" ht="14.1" customHeight="1" thickBot="1">
      <c r="A71" s="17" t="s">
        <v>124</v>
      </c>
      <c r="B71" s="69"/>
      <c r="C71" s="57">
        <v>63000</v>
      </c>
      <c r="D71" s="71"/>
      <c r="E71" s="58"/>
      <c r="F71" s="71"/>
    </row>
    <row r="72" spans="1:7" ht="21" customHeight="1" thickBot="1">
      <c r="A72" s="17" t="s">
        <v>125</v>
      </c>
      <c r="B72" s="34" t="s">
        <v>126</v>
      </c>
      <c r="C72" s="46">
        <v>293000</v>
      </c>
      <c r="D72" s="46">
        <v>0</v>
      </c>
      <c r="E72" s="46">
        <f>SUM(F72-D72)</f>
        <v>0</v>
      </c>
      <c r="F72" s="46">
        <v>0</v>
      </c>
    </row>
    <row r="73" spans="1:7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7" ht="16.5" thickBot="1">
      <c r="A74" s="17"/>
      <c r="B74" s="55"/>
      <c r="C74" s="55"/>
      <c r="D74" s="35"/>
      <c r="E74" s="35"/>
      <c r="F74" s="35"/>
    </row>
    <row r="75" spans="1:7" ht="16.5" thickBot="1">
      <c r="A75" s="31" t="s">
        <v>128</v>
      </c>
      <c r="B75" s="34"/>
      <c r="C75" s="20"/>
      <c r="D75" s="20">
        <f>SUM(D13-D20)</f>
        <v>146409</v>
      </c>
      <c r="E75" s="20">
        <f>SUM(E13-E20)</f>
        <v>183650</v>
      </c>
      <c r="F75" s="20">
        <f>SUM(F13-F20)</f>
        <v>330059</v>
      </c>
      <c r="G75" s="59"/>
    </row>
    <row r="76" spans="1:7" ht="16.5" thickBot="1">
      <c r="A76" s="17" t="s">
        <v>20</v>
      </c>
      <c r="B76" s="34"/>
      <c r="C76" s="34"/>
      <c r="D76" s="46"/>
      <c r="E76" s="46"/>
      <c r="F76" s="46"/>
    </row>
    <row r="77" spans="1:7" ht="16.5" thickBot="1">
      <c r="A77" s="17" t="s">
        <v>129</v>
      </c>
      <c r="B77" s="34"/>
      <c r="C77" s="34"/>
      <c r="D77" s="46">
        <f>SUM(D17-D23)</f>
        <v>12948</v>
      </c>
      <c r="E77" s="46">
        <f>SUM(E17-E23)</f>
        <v>1936</v>
      </c>
      <c r="F77" s="46">
        <f>SUM(F17-F23)</f>
        <v>14884</v>
      </c>
    </row>
    <row r="78" spans="1:7" ht="16.5" thickBot="1">
      <c r="A78" s="17" t="s">
        <v>130</v>
      </c>
      <c r="B78" s="34"/>
      <c r="C78" s="34"/>
      <c r="D78" s="46">
        <f>SUM(D18-D40)</f>
        <v>133461</v>
      </c>
      <c r="E78" s="46">
        <f>SUM(E18-E40)</f>
        <v>66714</v>
      </c>
      <c r="F78" s="46">
        <f>SUM(F18-F40)</f>
        <v>200175</v>
      </c>
    </row>
    <row r="79" spans="1:7" ht="16.5" thickBot="1">
      <c r="A79" s="17" t="s">
        <v>131</v>
      </c>
      <c r="B79" s="34"/>
      <c r="C79" s="34"/>
      <c r="D79" s="20"/>
      <c r="E79" s="20"/>
      <c r="F79" s="46"/>
    </row>
    <row r="80" spans="1:7" ht="16.5" thickBot="1">
      <c r="A80" s="17" t="s">
        <v>132</v>
      </c>
      <c r="B80" s="34"/>
      <c r="C80" s="34"/>
      <c r="D80" s="46">
        <f>SUM(D19-D65)</f>
        <v>0</v>
      </c>
      <c r="E80" s="46">
        <f>SUM(F80-D80)</f>
        <v>115000</v>
      </c>
      <c r="F80" s="46">
        <f>SUM(F19-F65)</f>
        <v>115000</v>
      </c>
    </row>
    <row r="81" spans="1:5" ht="15.75">
      <c r="A81" s="60"/>
    </row>
    <row r="84" spans="1:5">
      <c r="A84" s="61" t="s">
        <v>133</v>
      </c>
      <c r="E84" s="61" t="s">
        <v>134</v>
      </c>
    </row>
    <row r="86" spans="1:5">
      <c r="A86" s="1" t="s">
        <v>135</v>
      </c>
      <c r="E86" s="62" t="s">
        <v>137</v>
      </c>
    </row>
  </sheetData>
  <mergeCells count="20"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topLeftCell="A18" zoomScaleNormal="100" workbookViewId="0">
      <selection activeCell="D25" sqref="D25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141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12983000</v>
      </c>
      <c r="D13" s="74">
        <f>SUM(D17:D19)</f>
        <v>2493000</v>
      </c>
      <c r="E13" s="74">
        <f>SUM(F13-D13)</f>
        <v>1387000</v>
      </c>
      <c r="F13" s="74">
        <f>SUM(F17:F19)</f>
        <v>3880000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63">
        <v>6499000</v>
      </c>
      <c r="D17" s="23">
        <v>1618000</v>
      </c>
      <c r="E17" s="23">
        <f>SUM(F17-D17)</f>
        <v>560000</v>
      </c>
      <c r="F17" s="23">
        <v>2178000</v>
      </c>
    </row>
    <row r="18" spans="1:6" ht="16.5" thickBot="1">
      <c r="A18" s="24" t="s">
        <v>24</v>
      </c>
      <c r="B18" s="25" t="s">
        <v>25</v>
      </c>
      <c r="C18" s="63">
        <v>5436000</v>
      </c>
      <c r="D18" s="26">
        <v>760000</v>
      </c>
      <c r="E18" s="27">
        <f>SUM(F18-D18)</f>
        <v>827000</v>
      </c>
      <c r="F18" s="26">
        <v>1587000</v>
      </c>
    </row>
    <row r="19" spans="1:6" ht="16.5" thickBot="1">
      <c r="A19" s="17"/>
      <c r="B19" s="25" t="s">
        <v>26</v>
      </c>
      <c r="C19" s="64">
        <v>1048000</v>
      </c>
      <c r="D19" s="65">
        <v>115000</v>
      </c>
      <c r="E19" s="29">
        <f>SUM(F19-D19)</f>
        <v>0</v>
      </c>
      <c r="F19" s="65">
        <v>115000</v>
      </c>
    </row>
    <row r="20" spans="1:6" ht="18.75">
      <c r="A20" s="30" t="s">
        <v>27</v>
      </c>
      <c r="B20" s="77"/>
      <c r="C20" s="78">
        <f>SUM(C22+C65)</f>
        <v>12983000</v>
      </c>
      <c r="D20" s="78">
        <f>SUM(D22+D65)</f>
        <v>2162941</v>
      </c>
      <c r="E20" s="78">
        <f>SUM(E22+E65)</f>
        <v>560447</v>
      </c>
      <c r="F20" s="78">
        <f>SUM(F22+F65)</f>
        <v>2723388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SUM(C23+C40)</f>
        <v>11935000</v>
      </c>
      <c r="D22" s="20">
        <f>SUM(D23+D40)</f>
        <v>2162941</v>
      </c>
      <c r="E22" s="20">
        <f>SUM(E23+E40)</f>
        <v>560447</v>
      </c>
      <c r="F22" s="20">
        <f>SUM(F23+F40)</f>
        <v>2723388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6499000</v>
      </c>
      <c r="D23" s="33">
        <f>SUM(D24+D34+D32)</f>
        <v>1603116</v>
      </c>
      <c r="E23" s="33">
        <f t="shared" ref="E23:E29" si="0">SUM(F23-D23)</f>
        <v>414752</v>
      </c>
      <c r="F23" s="33">
        <f>SUM(F24+F34+F32)</f>
        <v>2017868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5143000</v>
      </c>
      <c r="D24" s="33">
        <f>SUM(D25:D31)</f>
        <v>1298391</v>
      </c>
      <c r="E24" s="33">
        <f t="shared" si="0"/>
        <v>333656</v>
      </c>
      <c r="F24" s="33">
        <f>SUM(F25:F31)</f>
        <v>1632047</v>
      </c>
    </row>
    <row r="25" spans="1:6" ht="16.5" customHeight="1" thickBot="1">
      <c r="A25" s="17" t="s">
        <v>34</v>
      </c>
      <c r="B25" s="34" t="s">
        <v>35</v>
      </c>
      <c r="C25" s="35">
        <v>5020000</v>
      </c>
      <c r="D25" s="35">
        <v>1282639</v>
      </c>
      <c r="E25" s="35">
        <f t="shared" si="0"/>
        <v>326890</v>
      </c>
      <c r="F25" s="35">
        <v>1609529</v>
      </c>
    </row>
    <row r="26" spans="1:6" ht="19.5" customHeight="1" thickBot="1">
      <c r="A26" s="17" t="s">
        <v>36</v>
      </c>
      <c r="B26" s="34" t="s">
        <v>37</v>
      </c>
      <c r="C26" s="35">
        <v>10000</v>
      </c>
      <c r="D26" s="35">
        <v>0</v>
      </c>
      <c r="E26" s="35">
        <f t="shared" si="0"/>
        <v>0</v>
      </c>
      <c r="F26" s="35">
        <v>0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56000</v>
      </c>
      <c r="D29" s="38">
        <v>6726</v>
      </c>
      <c r="E29" s="38">
        <f t="shared" si="0"/>
        <v>2030</v>
      </c>
      <c r="F29" s="38">
        <v>8756</v>
      </c>
    </row>
    <row r="30" spans="1:6" ht="16.5" thickBot="1">
      <c r="A30" s="17" t="s">
        <v>44</v>
      </c>
      <c r="B30" s="34" t="s">
        <v>45</v>
      </c>
      <c r="C30" s="35">
        <v>20000</v>
      </c>
      <c r="D30" s="35">
        <v>0</v>
      </c>
      <c r="E30" s="39">
        <f>SUM(F30-D30)</f>
        <v>315</v>
      </c>
      <c r="F30" s="35">
        <v>315</v>
      </c>
    </row>
    <row r="31" spans="1:6" ht="16.5" thickBot="1">
      <c r="A31" s="17" t="s">
        <v>46</v>
      </c>
      <c r="B31" s="34" t="s">
        <v>47</v>
      </c>
      <c r="C31" s="35">
        <v>37000</v>
      </c>
      <c r="D31" s="35">
        <v>9026</v>
      </c>
      <c r="E31" s="40">
        <f>SUM(F31-D31)</f>
        <v>4421</v>
      </c>
      <c r="F31" s="35">
        <v>13447</v>
      </c>
    </row>
    <row r="32" spans="1:6" ht="16.5" thickBot="1">
      <c r="A32" s="41" t="s">
        <v>48</v>
      </c>
      <c r="B32" s="42">
        <v>10.02</v>
      </c>
      <c r="C32" s="43">
        <f>SUM(C33)</f>
        <v>10000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1346000</v>
      </c>
      <c r="D34" s="33">
        <f>SUM(D35:D39)</f>
        <v>304725</v>
      </c>
      <c r="E34" s="33">
        <f t="shared" ref="E34:E39" si="1">SUM(F34-D34)</f>
        <v>81096</v>
      </c>
      <c r="F34" s="33">
        <f>SUM(F35:F39)</f>
        <v>385821</v>
      </c>
    </row>
    <row r="35" spans="1:6" ht="16.5" thickBot="1">
      <c r="A35" s="17" t="s">
        <v>53</v>
      </c>
      <c r="B35" s="34" t="s">
        <v>54</v>
      </c>
      <c r="C35" s="46">
        <v>870000</v>
      </c>
      <c r="D35" s="35">
        <v>207122</v>
      </c>
      <c r="E35" s="35">
        <f t="shared" si="1"/>
        <v>53302</v>
      </c>
      <c r="F35" s="35">
        <v>260424</v>
      </c>
    </row>
    <row r="36" spans="1:6" ht="16.5" thickBot="1">
      <c r="A36" s="17" t="s">
        <v>55</v>
      </c>
      <c r="B36" s="34" t="s">
        <v>56</v>
      </c>
      <c r="C36" s="46">
        <v>50000</v>
      </c>
      <c r="D36" s="35">
        <v>6370</v>
      </c>
      <c r="E36" s="35">
        <f t="shared" si="1"/>
        <v>1633</v>
      </c>
      <c r="F36" s="35">
        <v>8003</v>
      </c>
    </row>
    <row r="37" spans="1:6" ht="18.75" customHeight="1" thickBot="1">
      <c r="A37" s="17" t="s">
        <v>57</v>
      </c>
      <c r="B37" s="34" t="s">
        <v>58</v>
      </c>
      <c r="C37" s="46">
        <v>319000</v>
      </c>
      <c r="D37" s="35">
        <v>67553</v>
      </c>
      <c r="E37" s="35">
        <f t="shared" si="1"/>
        <v>17335</v>
      </c>
      <c r="F37" s="35">
        <v>84888</v>
      </c>
    </row>
    <row r="38" spans="1:6" ht="30" customHeight="1" thickBot="1">
      <c r="A38" s="36" t="s">
        <v>59</v>
      </c>
      <c r="B38" s="48" t="s">
        <v>60</v>
      </c>
      <c r="C38" s="38">
        <v>40000</v>
      </c>
      <c r="D38" s="38">
        <v>2095</v>
      </c>
      <c r="E38" s="38">
        <f t="shared" si="1"/>
        <v>541</v>
      </c>
      <c r="F38" s="38">
        <v>2636</v>
      </c>
    </row>
    <row r="39" spans="1:6" ht="15" customHeight="1" thickBot="1">
      <c r="A39" s="17" t="s">
        <v>61</v>
      </c>
      <c r="B39" s="34" t="s">
        <v>62</v>
      </c>
      <c r="C39" s="46">
        <v>67000</v>
      </c>
      <c r="D39" s="35">
        <v>21585</v>
      </c>
      <c r="E39" s="35">
        <f t="shared" si="1"/>
        <v>8285</v>
      </c>
      <c r="F39" s="35">
        <v>29870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5436000</v>
      </c>
      <c r="D40" s="33">
        <f>SUM(D41+D51+D52+D54+D57+D58+D59+D60+D61+D62)</f>
        <v>559825</v>
      </c>
      <c r="E40" s="33">
        <f>SUM(E41+E51+E52+E54+E57+E58+E59+E60+E61+E62)</f>
        <v>145695</v>
      </c>
      <c r="F40" s="33">
        <f>SUM(F41+F51+F52+F54+F57+F58+F59+F60+F61+F62)</f>
        <v>705520</v>
      </c>
    </row>
    <row r="41" spans="1:6" ht="16.5" thickBot="1">
      <c r="A41" s="31" t="s">
        <v>65</v>
      </c>
      <c r="B41" s="19" t="s">
        <v>66</v>
      </c>
      <c r="C41" s="33">
        <f>SUM(C42:C50)</f>
        <v>2675000</v>
      </c>
      <c r="D41" s="33">
        <f>SUM(D42:D50)</f>
        <v>506566</v>
      </c>
      <c r="E41" s="33">
        <f>SUM(E42:E50)</f>
        <v>125970</v>
      </c>
      <c r="F41" s="33">
        <f>SUM(F42:F50)</f>
        <v>632536</v>
      </c>
    </row>
    <row r="42" spans="1:6" ht="16.5" thickBot="1">
      <c r="A42" s="17" t="s">
        <v>67</v>
      </c>
      <c r="B42" s="34" t="s">
        <v>68</v>
      </c>
      <c r="C42" s="46">
        <v>10000</v>
      </c>
      <c r="D42" s="35">
        <v>0</v>
      </c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>
        <v>19000</v>
      </c>
      <c r="D43" s="35">
        <v>0</v>
      </c>
      <c r="E43" s="35">
        <f t="shared" si="2"/>
        <v>0</v>
      </c>
      <c r="F43" s="35">
        <v>0</v>
      </c>
    </row>
    <row r="44" spans="1:6" ht="16.5" thickBot="1">
      <c r="A44" s="17" t="s">
        <v>71</v>
      </c>
      <c r="B44" s="34" t="s">
        <v>72</v>
      </c>
      <c r="C44" s="46">
        <v>682000</v>
      </c>
      <c r="D44" s="35">
        <v>241681</v>
      </c>
      <c r="E44" s="35">
        <f t="shared" si="2"/>
        <v>38570</v>
      </c>
      <c r="F44" s="35">
        <v>280251</v>
      </c>
    </row>
    <row r="45" spans="1:6" ht="16.5" thickBot="1">
      <c r="A45" s="17" t="s">
        <v>73</v>
      </c>
      <c r="B45" s="34" t="s">
        <v>74</v>
      </c>
      <c r="C45" s="46">
        <v>31000</v>
      </c>
      <c r="D45" s="35">
        <v>8171</v>
      </c>
      <c r="E45" s="35">
        <f t="shared" si="2"/>
        <v>1727</v>
      </c>
      <c r="F45" s="35">
        <v>9898</v>
      </c>
    </row>
    <row r="46" spans="1:6" ht="16.5" thickBot="1">
      <c r="A46" s="17" t="s">
        <v>75</v>
      </c>
      <c r="B46" s="34" t="s">
        <v>76</v>
      </c>
      <c r="C46" s="46">
        <v>30000</v>
      </c>
      <c r="D46" s="35">
        <v>0</v>
      </c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>
        <v>300000</v>
      </c>
      <c r="D48" s="49">
        <v>58477</v>
      </c>
      <c r="E48" s="38">
        <f t="shared" si="2"/>
        <v>38687</v>
      </c>
      <c r="F48" s="49">
        <v>97164</v>
      </c>
    </row>
    <row r="49" spans="1:6" ht="18.75" customHeight="1" thickBot="1">
      <c r="A49" s="36" t="s">
        <v>81</v>
      </c>
      <c r="B49" s="37" t="s">
        <v>82</v>
      </c>
      <c r="C49" s="50">
        <v>786000</v>
      </c>
      <c r="D49" s="38">
        <v>58272</v>
      </c>
      <c r="E49" s="38">
        <f t="shared" si="2"/>
        <v>21315</v>
      </c>
      <c r="F49" s="38">
        <v>79587</v>
      </c>
    </row>
    <row r="50" spans="1:6" ht="15.75" customHeight="1" thickBot="1">
      <c r="A50" s="17" t="s">
        <v>83</v>
      </c>
      <c r="B50" s="34" t="s">
        <v>84</v>
      </c>
      <c r="C50" s="46">
        <v>817000</v>
      </c>
      <c r="D50" s="35">
        <v>139965</v>
      </c>
      <c r="E50" s="35">
        <f t="shared" si="2"/>
        <v>25671</v>
      </c>
      <c r="F50" s="35">
        <v>165636</v>
      </c>
    </row>
    <row r="51" spans="1:6" s="54" customFormat="1" ht="15.95" customHeight="1" thickBot="1">
      <c r="A51" s="51" t="s">
        <v>85</v>
      </c>
      <c r="B51" s="52" t="s">
        <v>86</v>
      </c>
      <c r="C51" s="53">
        <v>815000</v>
      </c>
      <c r="D51" s="53">
        <v>4220</v>
      </c>
      <c r="E51" s="53">
        <f t="shared" si="2"/>
        <v>-145</v>
      </c>
      <c r="F51" s="53">
        <v>4075</v>
      </c>
    </row>
    <row r="52" spans="1:6" ht="16.5" thickBot="1">
      <c r="A52" s="51" t="s">
        <v>87</v>
      </c>
      <c r="B52" s="52" t="s">
        <v>88</v>
      </c>
      <c r="C52" s="53">
        <f>C53</f>
        <v>420000</v>
      </c>
      <c r="D52" s="53">
        <f>SUM(D53)</f>
        <v>5847</v>
      </c>
      <c r="E52" s="53">
        <f t="shared" si="2"/>
        <v>0</v>
      </c>
      <c r="F52" s="53">
        <f>SUM(F53)</f>
        <v>5847</v>
      </c>
    </row>
    <row r="53" spans="1:6" ht="16.5" thickBot="1">
      <c r="A53" s="17" t="s">
        <v>89</v>
      </c>
      <c r="B53" s="34" t="s">
        <v>90</v>
      </c>
      <c r="C53" s="46">
        <v>420000</v>
      </c>
      <c r="D53" s="46">
        <v>5847</v>
      </c>
      <c r="E53" s="46">
        <f t="shared" si="2"/>
        <v>0</v>
      </c>
      <c r="F53" s="46">
        <v>5847</v>
      </c>
    </row>
    <row r="54" spans="1:6" ht="18" customHeight="1" thickBot="1">
      <c r="A54" s="31" t="s">
        <v>91</v>
      </c>
      <c r="B54" s="19" t="s">
        <v>92</v>
      </c>
      <c r="C54" s="20">
        <f>SUM(C55+C56)</f>
        <v>132000</v>
      </c>
      <c r="D54" s="20">
        <f>SUM(D55:D56)</f>
        <v>1039</v>
      </c>
      <c r="E54" s="20">
        <f t="shared" si="2"/>
        <v>432</v>
      </c>
      <c r="F54" s="20">
        <f>SUM(F55:F56)</f>
        <v>1471</v>
      </c>
    </row>
    <row r="55" spans="1:6" ht="18.75" customHeight="1" thickBot="1">
      <c r="A55" s="17" t="s">
        <v>93</v>
      </c>
      <c r="B55" s="34" t="s">
        <v>94</v>
      </c>
      <c r="C55" s="46">
        <v>42000</v>
      </c>
      <c r="D55" s="46">
        <v>1039</v>
      </c>
      <c r="E55" s="46">
        <f t="shared" si="2"/>
        <v>432</v>
      </c>
      <c r="F55" s="46">
        <v>1471</v>
      </c>
    </row>
    <row r="56" spans="1:6" ht="16.5" thickBot="1">
      <c r="A56" s="17" t="s">
        <v>95</v>
      </c>
      <c r="B56" s="34" t="s">
        <v>96</v>
      </c>
      <c r="C56" s="46">
        <v>90000</v>
      </c>
      <c r="D56" s="46">
        <v>0</v>
      </c>
      <c r="E56" s="46">
        <f>SUM(F56-D56)</f>
        <v>0</v>
      </c>
      <c r="F56" s="46">
        <v>0</v>
      </c>
    </row>
    <row r="57" spans="1:6" ht="16.5" thickBot="1">
      <c r="A57" s="31" t="s">
        <v>97</v>
      </c>
      <c r="B57" s="19" t="s">
        <v>98</v>
      </c>
      <c r="C57" s="20">
        <v>700000</v>
      </c>
      <c r="D57" s="20">
        <v>9238</v>
      </c>
      <c r="E57" s="20">
        <f>SUM(F57-D57)</f>
        <v>6843</v>
      </c>
      <c r="F57" s="20">
        <v>16081</v>
      </c>
    </row>
    <row r="58" spans="1:6" ht="16.5" thickBot="1">
      <c r="A58" s="31" t="s">
        <v>99</v>
      </c>
      <c r="B58" s="19" t="s">
        <v>100</v>
      </c>
      <c r="C58" s="20"/>
      <c r="D58" s="33">
        <v>0</v>
      </c>
      <c r="E58" s="20">
        <f>SUM(F58-D58)</f>
        <v>0</v>
      </c>
      <c r="F58" s="33">
        <v>0</v>
      </c>
    </row>
    <row r="59" spans="1:6" ht="16.5" thickBot="1">
      <c r="A59" s="31" t="s">
        <v>101</v>
      </c>
      <c r="B59" s="19" t="s">
        <v>102</v>
      </c>
      <c r="C59" s="20">
        <v>150000</v>
      </c>
      <c r="D59" s="33">
        <v>1700</v>
      </c>
      <c r="E59" s="20">
        <f t="shared" si="2"/>
        <v>0</v>
      </c>
      <c r="F59" s="33">
        <v>1700</v>
      </c>
    </row>
    <row r="60" spans="1:6" ht="16.5" thickBot="1">
      <c r="A60" s="31" t="s">
        <v>103</v>
      </c>
      <c r="B60" s="19" t="s">
        <v>104</v>
      </c>
      <c r="C60" s="20">
        <v>69000</v>
      </c>
      <c r="D60" s="33">
        <v>3224</v>
      </c>
      <c r="E60" s="20">
        <f t="shared" si="2"/>
        <v>2368</v>
      </c>
      <c r="F60" s="33">
        <v>5592</v>
      </c>
    </row>
    <row r="61" spans="1:6" ht="32.25" thickBot="1">
      <c r="A61" s="31" t="s">
        <v>105</v>
      </c>
      <c r="B61" s="19">
        <v>20.25</v>
      </c>
      <c r="C61" s="20">
        <v>3000</v>
      </c>
      <c r="D61" s="33"/>
      <c r="E61" s="20"/>
      <c r="F61" s="33"/>
    </row>
    <row r="62" spans="1:6" ht="16.5" thickBot="1">
      <c r="A62" s="31" t="s">
        <v>106</v>
      </c>
      <c r="B62" s="19" t="s">
        <v>107</v>
      </c>
      <c r="C62" s="20">
        <f>SUM(C63+C64)</f>
        <v>472000</v>
      </c>
      <c r="D62" s="20">
        <f>SUM(D63:D64)</f>
        <v>27991</v>
      </c>
      <c r="E62" s="20">
        <f t="shared" si="2"/>
        <v>10227</v>
      </c>
      <c r="F62" s="20">
        <f>SUM(F63:F64)</f>
        <v>38218</v>
      </c>
    </row>
    <row r="63" spans="1:6" ht="16.5" thickBot="1">
      <c r="A63" s="17" t="s">
        <v>108</v>
      </c>
      <c r="B63" s="34" t="s">
        <v>109</v>
      </c>
      <c r="C63" s="46">
        <v>50000</v>
      </c>
      <c r="D63" s="46">
        <v>371</v>
      </c>
      <c r="E63" s="46">
        <f>SUM(F63-D63)</f>
        <v>248</v>
      </c>
      <c r="F63" s="46">
        <v>619</v>
      </c>
    </row>
    <row r="64" spans="1:6" ht="16.5" thickBot="1">
      <c r="A64" s="17" t="s">
        <v>110</v>
      </c>
      <c r="B64" s="34" t="s">
        <v>111</v>
      </c>
      <c r="C64" s="46">
        <v>422000</v>
      </c>
      <c r="D64" s="46">
        <v>27620</v>
      </c>
      <c r="E64" s="46">
        <f t="shared" si="2"/>
        <v>9979</v>
      </c>
      <c r="F64" s="46">
        <f>37606-7</f>
        <v>37599</v>
      </c>
    </row>
    <row r="65" spans="1:7" ht="16.5" thickBot="1">
      <c r="A65" s="31" t="s">
        <v>112</v>
      </c>
      <c r="B65" s="19" t="s">
        <v>113</v>
      </c>
      <c r="C65" s="20">
        <f>C66</f>
        <v>1048000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7" ht="16.5" thickBot="1">
      <c r="A66" s="31" t="s">
        <v>114</v>
      </c>
      <c r="B66" s="19" t="s">
        <v>115</v>
      </c>
      <c r="C66" s="20">
        <f>C67</f>
        <v>1048000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7" ht="16.5" thickBot="1">
      <c r="A67" s="31" t="s">
        <v>116</v>
      </c>
      <c r="B67" s="19" t="s">
        <v>117</v>
      </c>
      <c r="C67" s="20">
        <f>SUM(C68:C73)</f>
        <v>1048000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7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7" ht="31.5" customHeight="1" thickBot="1">
      <c r="A69" s="17" t="s">
        <v>120</v>
      </c>
      <c r="B69" s="55" t="s">
        <v>121</v>
      </c>
      <c r="C69" s="35">
        <v>692000</v>
      </c>
      <c r="D69" s="35"/>
      <c r="E69" s="35">
        <f>SUM(F69-D69)</f>
        <v>0</v>
      </c>
      <c r="F69" s="35">
        <v>0</v>
      </c>
    </row>
    <row r="70" spans="1:7" ht="15.75">
      <c r="A70" s="24" t="s">
        <v>122</v>
      </c>
      <c r="B70" s="68" t="s">
        <v>123</v>
      </c>
      <c r="C70" s="40"/>
      <c r="D70" s="70"/>
      <c r="E70" s="56"/>
      <c r="F70" s="70"/>
    </row>
    <row r="71" spans="1:7" ht="14.1" customHeight="1" thickBot="1">
      <c r="A71" s="17" t="s">
        <v>124</v>
      </c>
      <c r="B71" s="69"/>
      <c r="C71" s="57">
        <v>63000</v>
      </c>
      <c r="D71" s="71"/>
      <c r="E71" s="58"/>
      <c r="F71" s="71"/>
    </row>
    <row r="72" spans="1:7" ht="21" customHeight="1" thickBot="1">
      <c r="A72" s="17" t="s">
        <v>125</v>
      </c>
      <c r="B72" s="34" t="s">
        <v>126</v>
      </c>
      <c r="C72" s="46">
        <v>293000</v>
      </c>
      <c r="D72" s="46">
        <v>0</v>
      </c>
      <c r="E72" s="46">
        <f>SUM(F72-D72)</f>
        <v>0</v>
      </c>
      <c r="F72" s="46">
        <v>0</v>
      </c>
    </row>
    <row r="73" spans="1:7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7" ht="16.5" thickBot="1">
      <c r="A74" s="17"/>
      <c r="B74" s="55"/>
      <c r="C74" s="55"/>
      <c r="D74" s="35"/>
      <c r="E74" s="35"/>
      <c r="F74" s="35"/>
    </row>
    <row r="75" spans="1:7" ht="16.5" thickBot="1">
      <c r="A75" s="31" t="s">
        <v>128</v>
      </c>
      <c r="B75" s="34"/>
      <c r="C75" s="20"/>
      <c r="D75" s="20">
        <f>SUM(D13-D20)</f>
        <v>330059</v>
      </c>
      <c r="E75" s="20">
        <f>SUM(E13-E20)</f>
        <v>826553</v>
      </c>
      <c r="F75" s="20">
        <f>SUM(F13-F20)</f>
        <v>1156612</v>
      </c>
      <c r="G75" s="59"/>
    </row>
    <row r="76" spans="1:7" ht="16.5" thickBot="1">
      <c r="A76" s="17" t="s">
        <v>20</v>
      </c>
      <c r="B76" s="34"/>
      <c r="C76" s="34"/>
      <c r="D76" s="46"/>
      <c r="E76" s="46"/>
      <c r="F76" s="46"/>
    </row>
    <row r="77" spans="1:7" ht="16.5" thickBot="1">
      <c r="A77" s="17" t="s">
        <v>129</v>
      </c>
      <c r="B77" s="34"/>
      <c r="C77" s="34"/>
      <c r="D77" s="46">
        <f>SUM(D17-D23)</f>
        <v>14884</v>
      </c>
      <c r="E77" s="46">
        <f>SUM(E17-E23)</f>
        <v>145248</v>
      </c>
      <c r="F77" s="46">
        <f>SUM(F17-F23)</f>
        <v>160132</v>
      </c>
    </row>
    <row r="78" spans="1:7" ht="16.5" thickBot="1">
      <c r="A78" s="17" t="s">
        <v>130</v>
      </c>
      <c r="B78" s="34"/>
      <c r="C78" s="34"/>
      <c r="D78" s="46">
        <f>SUM(D18-D40)</f>
        <v>200175</v>
      </c>
      <c r="E78" s="46">
        <f>SUM(E18-E40)</f>
        <v>681305</v>
      </c>
      <c r="F78" s="46">
        <f>SUM(F18-F40)</f>
        <v>881480</v>
      </c>
    </row>
    <row r="79" spans="1:7" ht="16.5" thickBot="1">
      <c r="A79" s="17" t="s">
        <v>131</v>
      </c>
      <c r="B79" s="34"/>
      <c r="C79" s="34"/>
      <c r="D79" s="20"/>
      <c r="E79" s="20"/>
      <c r="F79" s="46"/>
    </row>
    <row r="80" spans="1:7" ht="16.5" thickBot="1">
      <c r="A80" s="17" t="s">
        <v>132</v>
      </c>
      <c r="B80" s="34"/>
      <c r="C80" s="34"/>
      <c r="D80" s="46">
        <f>SUM(D19-D65)</f>
        <v>115000</v>
      </c>
      <c r="E80" s="46">
        <f>SUM(F80-D80)</f>
        <v>0</v>
      </c>
      <c r="F80" s="46">
        <f>SUM(F19-F65)</f>
        <v>115000</v>
      </c>
    </row>
    <row r="81" spans="1:5" ht="15.75">
      <c r="A81" s="60"/>
    </row>
    <row r="84" spans="1:5">
      <c r="A84" s="61" t="s">
        <v>133</v>
      </c>
      <c r="E84" s="61" t="s">
        <v>134</v>
      </c>
    </row>
    <row r="86" spans="1:5">
      <c r="A86" s="1" t="s">
        <v>135</v>
      </c>
      <c r="E86" s="62" t="s">
        <v>137</v>
      </c>
    </row>
  </sheetData>
  <mergeCells count="20"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topLeftCell="A52" zoomScaleNormal="100" workbookViewId="0">
      <selection activeCell="E64" sqref="E64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142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12983000</v>
      </c>
      <c r="D13" s="74">
        <f>SUM(D17:D19)</f>
        <v>3880000</v>
      </c>
      <c r="E13" s="74">
        <f>SUM(F13-D13)</f>
        <v>771000</v>
      </c>
      <c r="F13" s="74">
        <f>SUM(F17:F19)</f>
        <v>4651000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63">
        <v>6499000</v>
      </c>
      <c r="D17" s="23">
        <v>2178000</v>
      </c>
      <c r="E17" s="23">
        <f>SUM(F17-D17)</f>
        <v>414000</v>
      </c>
      <c r="F17" s="23">
        <v>2592000</v>
      </c>
    </row>
    <row r="18" spans="1:6" ht="16.5" thickBot="1">
      <c r="A18" s="24" t="s">
        <v>24</v>
      </c>
      <c r="B18" s="25" t="s">
        <v>25</v>
      </c>
      <c r="C18" s="63">
        <v>5436000</v>
      </c>
      <c r="D18" s="26">
        <v>1587000</v>
      </c>
      <c r="E18" s="27">
        <f>SUM(F18-D18)</f>
        <v>145000</v>
      </c>
      <c r="F18" s="26">
        <v>1732000</v>
      </c>
    </row>
    <row r="19" spans="1:6" ht="16.5" thickBot="1">
      <c r="A19" s="17"/>
      <c r="B19" s="25" t="s">
        <v>26</v>
      </c>
      <c r="C19" s="64">
        <v>1048000</v>
      </c>
      <c r="D19" s="65">
        <v>115000</v>
      </c>
      <c r="E19" s="29">
        <f>SUM(F19-D19)</f>
        <v>212000</v>
      </c>
      <c r="F19" s="65">
        <v>327000</v>
      </c>
    </row>
    <row r="20" spans="1:6" ht="18.75">
      <c r="A20" s="30" t="s">
        <v>27</v>
      </c>
      <c r="B20" s="77"/>
      <c r="C20" s="78">
        <f>SUM(C22+C65)</f>
        <v>12983000</v>
      </c>
      <c r="D20" s="78">
        <f>SUM(D22+D65)</f>
        <v>2723388</v>
      </c>
      <c r="E20" s="78">
        <f>SUM(E22+E65)</f>
        <v>508474.89</v>
      </c>
      <c r="F20" s="78">
        <f>SUM(F22+F65)</f>
        <v>3231862.89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SUM(C23+C40)</f>
        <v>11935000</v>
      </c>
      <c r="D22" s="20">
        <f>SUM(D23+D40)</f>
        <v>2723388</v>
      </c>
      <c r="E22" s="20">
        <f>SUM(E23+E40)</f>
        <v>508474.89</v>
      </c>
      <c r="F22" s="20">
        <f>SUM(F23+F40)</f>
        <v>3231862.89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6499000</v>
      </c>
      <c r="D23" s="33">
        <f>SUM(D24+D34+D32)</f>
        <v>2017868</v>
      </c>
      <c r="E23" s="33">
        <f t="shared" ref="E23:E29" si="0">SUM(F23-D23)</f>
        <v>407379</v>
      </c>
      <c r="F23" s="33">
        <f>SUM(F24+F34+F32)</f>
        <v>2425247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5143000</v>
      </c>
      <c r="D24" s="33">
        <f>SUM(D25:D31)</f>
        <v>1632047</v>
      </c>
      <c r="E24" s="33">
        <f t="shared" si="0"/>
        <v>327521</v>
      </c>
      <c r="F24" s="33">
        <f>SUM(F25:F31)</f>
        <v>1959568</v>
      </c>
    </row>
    <row r="25" spans="1:6" ht="16.5" customHeight="1" thickBot="1">
      <c r="A25" s="17" t="s">
        <v>34</v>
      </c>
      <c r="B25" s="34" t="s">
        <v>35</v>
      </c>
      <c r="C25" s="35">
        <v>5020000</v>
      </c>
      <c r="D25" s="35">
        <v>1609529</v>
      </c>
      <c r="E25" s="35">
        <f t="shared" si="0"/>
        <v>319944</v>
      </c>
      <c r="F25" s="35">
        <v>1929473</v>
      </c>
    </row>
    <row r="26" spans="1:6" ht="19.5" customHeight="1" thickBot="1">
      <c r="A26" s="17" t="s">
        <v>36</v>
      </c>
      <c r="B26" s="34" t="s">
        <v>37</v>
      </c>
      <c r="C26" s="35">
        <v>10000</v>
      </c>
      <c r="D26" s="35">
        <v>0</v>
      </c>
      <c r="E26" s="35">
        <f t="shared" si="0"/>
        <v>534</v>
      </c>
      <c r="F26" s="35">
        <v>534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56000</v>
      </c>
      <c r="D29" s="38">
        <v>8756</v>
      </c>
      <c r="E29" s="38">
        <f t="shared" si="0"/>
        <v>2030</v>
      </c>
      <c r="F29" s="38">
        <v>10786</v>
      </c>
    </row>
    <row r="30" spans="1:6" ht="16.5" thickBot="1">
      <c r="A30" s="17" t="s">
        <v>44</v>
      </c>
      <c r="B30" s="34" t="s">
        <v>45</v>
      </c>
      <c r="C30" s="35">
        <v>20000</v>
      </c>
      <c r="D30" s="35">
        <v>315</v>
      </c>
      <c r="E30" s="39">
        <f>SUM(F30-D30)</f>
        <v>0</v>
      </c>
      <c r="F30" s="35">
        <v>315</v>
      </c>
    </row>
    <row r="31" spans="1:6" ht="16.5" thickBot="1">
      <c r="A31" s="17" t="s">
        <v>46</v>
      </c>
      <c r="B31" s="34" t="s">
        <v>47</v>
      </c>
      <c r="C31" s="35">
        <v>37000</v>
      </c>
      <c r="D31" s="35">
        <v>13447</v>
      </c>
      <c r="E31" s="40">
        <f>SUM(F31-D31)</f>
        <v>5013</v>
      </c>
      <c r="F31" s="35">
        <v>18460</v>
      </c>
    </row>
    <row r="32" spans="1:6" ht="16.5" thickBot="1">
      <c r="A32" s="41" t="s">
        <v>48</v>
      </c>
      <c r="B32" s="42">
        <v>10.02</v>
      </c>
      <c r="C32" s="43">
        <f>SUM(C33)</f>
        <v>10000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1346000</v>
      </c>
      <c r="D34" s="33">
        <f>SUM(D35:D39)</f>
        <v>385821</v>
      </c>
      <c r="E34" s="33">
        <f t="shared" ref="E34:E39" si="1">SUM(F34-D34)</f>
        <v>79858</v>
      </c>
      <c r="F34" s="33">
        <f>SUM(F35:F39)</f>
        <v>465679</v>
      </c>
    </row>
    <row r="35" spans="1:6" ht="16.5" thickBot="1">
      <c r="A35" s="17" t="s">
        <v>53</v>
      </c>
      <c r="B35" s="34" t="s">
        <v>54</v>
      </c>
      <c r="C35" s="46">
        <v>870000</v>
      </c>
      <c r="D35" s="35">
        <v>260424</v>
      </c>
      <c r="E35" s="35">
        <f t="shared" si="1"/>
        <v>51944</v>
      </c>
      <c r="F35" s="35">
        <v>312368</v>
      </c>
    </row>
    <row r="36" spans="1:6" ht="16.5" thickBot="1">
      <c r="A36" s="17" t="s">
        <v>55</v>
      </c>
      <c r="B36" s="34" t="s">
        <v>56</v>
      </c>
      <c r="C36" s="46">
        <v>50000</v>
      </c>
      <c r="D36" s="35">
        <v>8003</v>
      </c>
      <c r="E36" s="35">
        <f t="shared" si="1"/>
        <v>1613</v>
      </c>
      <c r="F36" s="35">
        <v>9616</v>
      </c>
    </row>
    <row r="37" spans="1:6" ht="18.75" customHeight="1" thickBot="1">
      <c r="A37" s="17" t="s">
        <v>57</v>
      </c>
      <c r="B37" s="34" t="s">
        <v>58</v>
      </c>
      <c r="C37" s="46">
        <v>319000</v>
      </c>
      <c r="D37" s="35">
        <v>84888</v>
      </c>
      <c r="E37" s="35">
        <f t="shared" si="1"/>
        <v>16952</v>
      </c>
      <c r="F37" s="35">
        <v>101840</v>
      </c>
    </row>
    <row r="38" spans="1:6" ht="30" customHeight="1" thickBot="1">
      <c r="A38" s="36" t="s">
        <v>59</v>
      </c>
      <c r="B38" s="48" t="s">
        <v>60</v>
      </c>
      <c r="C38" s="38">
        <v>40000</v>
      </c>
      <c r="D38" s="38">
        <v>2636</v>
      </c>
      <c r="E38" s="38">
        <f t="shared" si="1"/>
        <v>527</v>
      </c>
      <c r="F38" s="38">
        <v>3163</v>
      </c>
    </row>
    <row r="39" spans="1:6" ht="15" customHeight="1" thickBot="1">
      <c r="A39" s="17" t="s">
        <v>61</v>
      </c>
      <c r="B39" s="34" t="s">
        <v>62</v>
      </c>
      <c r="C39" s="46">
        <v>67000</v>
      </c>
      <c r="D39" s="35">
        <v>29870</v>
      </c>
      <c r="E39" s="35">
        <f t="shared" si="1"/>
        <v>8822</v>
      </c>
      <c r="F39" s="35">
        <v>38692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5436000</v>
      </c>
      <c r="D40" s="33">
        <f>SUM(D41+D51+D52+D54+D57+D58+D59+D60+D61+D62)</f>
        <v>705520</v>
      </c>
      <c r="E40" s="33">
        <f>SUM(E41+E51+E52+E54+E57+E58+E59+E60+E61+E62)</f>
        <v>101095.89</v>
      </c>
      <c r="F40" s="33">
        <f>SUM(F41+F51+F52+F54+F57+F58+F59+F60+F61+F62)</f>
        <v>806615.89</v>
      </c>
    </row>
    <row r="41" spans="1:6" ht="16.5" thickBot="1">
      <c r="A41" s="31" t="s">
        <v>65</v>
      </c>
      <c r="B41" s="19" t="s">
        <v>66</v>
      </c>
      <c r="C41" s="33">
        <f>SUM(C42:C50)</f>
        <v>2675000</v>
      </c>
      <c r="D41" s="33">
        <f>SUM(D42:D50)</f>
        <v>632536</v>
      </c>
      <c r="E41" s="33">
        <f>SUM(E42:E50)</f>
        <v>85961.05</v>
      </c>
      <c r="F41" s="33">
        <f>SUM(F42:F50)</f>
        <v>718497.05</v>
      </c>
    </row>
    <row r="42" spans="1:6" ht="16.5" thickBot="1">
      <c r="A42" s="17" t="s">
        <v>67</v>
      </c>
      <c r="B42" s="34" t="s">
        <v>68</v>
      </c>
      <c r="C42" s="46">
        <v>10000</v>
      </c>
      <c r="D42" s="35">
        <v>0</v>
      </c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>
        <v>19000</v>
      </c>
      <c r="D43" s="35">
        <v>0</v>
      </c>
      <c r="E43" s="35">
        <f t="shared" si="2"/>
        <v>1212</v>
      </c>
      <c r="F43" s="35">
        <v>1212</v>
      </c>
    </row>
    <row r="44" spans="1:6" ht="16.5" thickBot="1">
      <c r="A44" s="17" t="s">
        <v>71</v>
      </c>
      <c r="B44" s="34" t="s">
        <v>72</v>
      </c>
      <c r="C44" s="46">
        <v>682000</v>
      </c>
      <c r="D44" s="35">
        <v>280251</v>
      </c>
      <c r="E44" s="35">
        <f t="shared" si="2"/>
        <v>22885</v>
      </c>
      <c r="F44" s="35">
        <v>303136</v>
      </c>
    </row>
    <row r="45" spans="1:6" ht="16.5" thickBot="1">
      <c r="A45" s="17" t="s">
        <v>73</v>
      </c>
      <c r="B45" s="34" t="s">
        <v>74</v>
      </c>
      <c r="C45" s="46">
        <v>31000</v>
      </c>
      <c r="D45" s="35">
        <v>9898</v>
      </c>
      <c r="E45" s="35">
        <f t="shared" si="2"/>
        <v>1549</v>
      </c>
      <c r="F45" s="35">
        <v>11447</v>
      </c>
    </row>
    <row r="46" spans="1:6" ht="16.5" thickBot="1">
      <c r="A46" s="17" t="s">
        <v>75</v>
      </c>
      <c r="B46" s="34" t="s">
        <v>76</v>
      </c>
      <c r="C46" s="46">
        <v>30000</v>
      </c>
      <c r="D46" s="35">
        <v>0</v>
      </c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>
        <v>300000</v>
      </c>
      <c r="D48" s="49">
        <v>97164</v>
      </c>
      <c r="E48" s="38">
        <f t="shared" si="2"/>
        <v>19379</v>
      </c>
      <c r="F48" s="49">
        <v>116543</v>
      </c>
    </row>
    <row r="49" spans="1:6" ht="18.75" customHeight="1" thickBot="1">
      <c r="A49" s="36" t="s">
        <v>81</v>
      </c>
      <c r="B49" s="37" t="s">
        <v>82</v>
      </c>
      <c r="C49" s="50">
        <v>786000</v>
      </c>
      <c r="D49" s="38">
        <v>79587</v>
      </c>
      <c r="E49" s="38">
        <f t="shared" si="2"/>
        <v>2639.2100000000064</v>
      </c>
      <c r="F49" s="38">
        <v>82226.210000000006</v>
      </c>
    </row>
    <row r="50" spans="1:6" ht="15.75" customHeight="1" thickBot="1">
      <c r="A50" s="17" t="s">
        <v>83</v>
      </c>
      <c r="B50" s="34" t="s">
        <v>84</v>
      </c>
      <c r="C50" s="46">
        <v>817000</v>
      </c>
      <c r="D50" s="35">
        <v>165636</v>
      </c>
      <c r="E50" s="35">
        <f t="shared" si="2"/>
        <v>38296.839999999997</v>
      </c>
      <c r="F50" s="35">
        <v>203932.84</v>
      </c>
    </row>
    <row r="51" spans="1:6" s="54" customFormat="1" ht="15.95" customHeight="1" thickBot="1">
      <c r="A51" s="51" t="s">
        <v>85</v>
      </c>
      <c r="B51" s="52" t="s">
        <v>86</v>
      </c>
      <c r="C51" s="53">
        <v>815000</v>
      </c>
      <c r="D51" s="53">
        <v>4075</v>
      </c>
      <c r="E51" s="53">
        <f t="shared" si="2"/>
        <v>0</v>
      </c>
      <c r="F51" s="53">
        <v>4075</v>
      </c>
    </row>
    <row r="52" spans="1:6" ht="16.5" thickBot="1">
      <c r="A52" s="51" t="s">
        <v>87</v>
      </c>
      <c r="B52" s="52" t="s">
        <v>88</v>
      </c>
      <c r="C52" s="53">
        <f>C53</f>
        <v>420000</v>
      </c>
      <c r="D52" s="53">
        <f>SUM(D53)</f>
        <v>5847</v>
      </c>
      <c r="E52" s="53">
        <f t="shared" si="2"/>
        <v>0</v>
      </c>
      <c r="F52" s="53">
        <f>SUM(F53)</f>
        <v>5847</v>
      </c>
    </row>
    <row r="53" spans="1:6" ht="16.5" thickBot="1">
      <c r="A53" s="17" t="s">
        <v>89</v>
      </c>
      <c r="B53" s="34" t="s">
        <v>90</v>
      </c>
      <c r="C53" s="46">
        <v>420000</v>
      </c>
      <c r="D53" s="46">
        <v>5847</v>
      </c>
      <c r="E53" s="46">
        <f t="shared" si="2"/>
        <v>0</v>
      </c>
      <c r="F53" s="46">
        <v>5847</v>
      </c>
    </row>
    <row r="54" spans="1:6" ht="18" customHeight="1" thickBot="1">
      <c r="A54" s="31" t="s">
        <v>91</v>
      </c>
      <c r="B54" s="19" t="s">
        <v>92</v>
      </c>
      <c r="C54" s="20">
        <f>SUM(C55+C56)</f>
        <v>132000</v>
      </c>
      <c r="D54" s="20">
        <f>SUM(D55:D56)</f>
        <v>1471</v>
      </c>
      <c r="E54" s="20">
        <f t="shared" si="2"/>
        <v>350</v>
      </c>
      <c r="F54" s="20">
        <f>SUM(F55:F56)</f>
        <v>1821</v>
      </c>
    </row>
    <row r="55" spans="1:6" ht="18.75" customHeight="1" thickBot="1">
      <c r="A55" s="17" t="s">
        <v>93</v>
      </c>
      <c r="B55" s="34" t="s">
        <v>94</v>
      </c>
      <c r="C55" s="46">
        <v>42000</v>
      </c>
      <c r="D55" s="46">
        <v>1471</v>
      </c>
      <c r="E55" s="46">
        <f t="shared" si="2"/>
        <v>350</v>
      </c>
      <c r="F55" s="46">
        <v>1821</v>
      </c>
    </row>
    <row r="56" spans="1:6" ht="16.5" thickBot="1">
      <c r="A56" s="17" t="s">
        <v>95</v>
      </c>
      <c r="B56" s="34" t="s">
        <v>96</v>
      </c>
      <c r="C56" s="46">
        <v>90000</v>
      </c>
      <c r="D56" s="46">
        <v>0</v>
      </c>
      <c r="E56" s="46">
        <f>SUM(F56-D56)</f>
        <v>0</v>
      </c>
      <c r="F56" s="46">
        <v>0</v>
      </c>
    </row>
    <row r="57" spans="1:6" ht="16.5" thickBot="1">
      <c r="A57" s="31" t="s">
        <v>97</v>
      </c>
      <c r="B57" s="19" t="s">
        <v>98</v>
      </c>
      <c r="C57" s="20">
        <v>700000</v>
      </c>
      <c r="D57" s="20">
        <v>16081</v>
      </c>
      <c r="E57" s="20">
        <f>SUM(F57-D57)</f>
        <v>0</v>
      </c>
      <c r="F57" s="20">
        <v>16081</v>
      </c>
    </row>
    <row r="58" spans="1:6" ht="16.5" thickBot="1">
      <c r="A58" s="31" t="s">
        <v>99</v>
      </c>
      <c r="B58" s="19" t="s">
        <v>100</v>
      </c>
      <c r="C58" s="20"/>
      <c r="D58" s="33">
        <v>0</v>
      </c>
      <c r="E58" s="20">
        <f>SUM(F58-D58)</f>
        <v>0</v>
      </c>
      <c r="F58" s="33">
        <v>0</v>
      </c>
    </row>
    <row r="59" spans="1:6" ht="16.5" thickBot="1">
      <c r="A59" s="31" t="s">
        <v>101</v>
      </c>
      <c r="B59" s="19" t="s">
        <v>102</v>
      </c>
      <c r="C59" s="20">
        <v>150000</v>
      </c>
      <c r="D59" s="33">
        <v>1700</v>
      </c>
      <c r="E59" s="20">
        <f t="shared" si="2"/>
        <v>0</v>
      </c>
      <c r="F59" s="33">
        <v>1700</v>
      </c>
    </row>
    <row r="60" spans="1:6" ht="16.5" thickBot="1">
      <c r="A60" s="31" t="s">
        <v>103</v>
      </c>
      <c r="B60" s="19" t="s">
        <v>104</v>
      </c>
      <c r="C60" s="20">
        <v>69000</v>
      </c>
      <c r="D60" s="33">
        <v>5592</v>
      </c>
      <c r="E60" s="20">
        <f t="shared" si="2"/>
        <v>2368.59</v>
      </c>
      <c r="F60" s="33">
        <v>7960.59</v>
      </c>
    </row>
    <row r="61" spans="1:6" ht="32.25" thickBot="1">
      <c r="A61" s="31" t="s">
        <v>105</v>
      </c>
      <c r="B61" s="19">
        <v>20.25</v>
      </c>
      <c r="C61" s="20">
        <v>3000</v>
      </c>
      <c r="D61" s="33"/>
      <c r="E61" s="20"/>
      <c r="F61" s="33"/>
    </row>
    <row r="62" spans="1:6" ht="16.5" thickBot="1">
      <c r="A62" s="31" t="s">
        <v>106</v>
      </c>
      <c r="B62" s="19" t="s">
        <v>107</v>
      </c>
      <c r="C62" s="20">
        <f>SUM(C63+C64)</f>
        <v>472000</v>
      </c>
      <c r="D62" s="20">
        <f>SUM(D63:D64)</f>
        <v>38218</v>
      </c>
      <c r="E62" s="20">
        <f>SUM(F62-D62)</f>
        <v>12416.25</v>
      </c>
      <c r="F62" s="20">
        <f>SUM(F63:F64)</f>
        <v>50634.25</v>
      </c>
    </row>
    <row r="63" spans="1:6" ht="16.5" thickBot="1">
      <c r="A63" s="17" t="s">
        <v>108</v>
      </c>
      <c r="B63" s="34" t="s">
        <v>109</v>
      </c>
      <c r="C63" s="46">
        <v>50000</v>
      </c>
      <c r="D63" s="46">
        <v>619</v>
      </c>
      <c r="E63" s="46">
        <f>SUM(F63-D63)</f>
        <v>123.40999999999997</v>
      </c>
      <c r="F63" s="46">
        <v>742.41</v>
      </c>
    </row>
    <row r="64" spans="1:6" ht="16.5" thickBot="1">
      <c r="A64" s="17" t="s">
        <v>110</v>
      </c>
      <c r="B64" s="34" t="s">
        <v>111</v>
      </c>
      <c r="C64" s="46">
        <v>422000</v>
      </c>
      <c r="D64" s="46">
        <v>37599</v>
      </c>
      <c r="E64" s="46">
        <f t="shared" si="2"/>
        <v>12292.839999999997</v>
      </c>
      <c r="F64" s="46">
        <v>49891.839999999997</v>
      </c>
    </row>
    <row r="65" spans="1:7" ht="16.5" thickBot="1">
      <c r="A65" s="31" t="s">
        <v>112</v>
      </c>
      <c r="B65" s="19" t="s">
        <v>113</v>
      </c>
      <c r="C65" s="20">
        <f>C66</f>
        <v>1048000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7" ht="16.5" thickBot="1">
      <c r="A66" s="31" t="s">
        <v>114</v>
      </c>
      <c r="B66" s="19" t="s">
        <v>115</v>
      </c>
      <c r="C66" s="20">
        <f>C67</f>
        <v>1048000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7" ht="16.5" thickBot="1">
      <c r="A67" s="31" t="s">
        <v>116</v>
      </c>
      <c r="B67" s="19" t="s">
        <v>117</v>
      </c>
      <c r="C67" s="20">
        <f>SUM(C68:C73)</f>
        <v>1048000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7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7" ht="31.5" customHeight="1" thickBot="1">
      <c r="A69" s="17" t="s">
        <v>120</v>
      </c>
      <c r="B69" s="55" t="s">
        <v>121</v>
      </c>
      <c r="C69" s="35">
        <v>692000</v>
      </c>
      <c r="D69" s="35"/>
      <c r="E69" s="35">
        <f>SUM(F69-D69)</f>
        <v>0</v>
      </c>
      <c r="F69" s="35">
        <v>0</v>
      </c>
    </row>
    <row r="70" spans="1:7" ht="15.75">
      <c r="A70" s="24" t="s">
        <v>122</v>
      </c>
      <c r="B70" s="68" t="s">
        <v>123</v>
      </c>
      <c r="C70" s="40"/>
      <c r="D70" s="70"/>
      <c r="E70" s="56"/>
      <c r="F70" s="70"/>
    </row>
    <row r="71" spans="1:7" ht="14.1" customHeight="1" thickBot="1">
      <c r="A71" s="17" t="s">
        <v>124</v>
      </c>
      <c r="B71" s="69"/>
      <c r="C71" s="57">
        <v>63000</v>
      </c>
      <c r="D71" s="71"/>
      <c r="E71" s="58"/>
      <c r="F71" s="71"/>
    </row>
    <row r="72" spans="1:7" ht="21" customHeight="1" thickBot="1">
      <c r="A72" s="17" t="s">
        <v>125</v>
      </c>
      <c r="B72" s="34" t="s">
        <v>126</v>
      </c>
      <c r="C72" s="46">
        <v>293000</v>
      </c>
      <c r="D72" s="46">
        <v>0</v>
      </c>
      <c r="E72" s="46">
        <f>SUM(F72-D72)</f>
        <v>0</v>
      </c>
      <c r="F72" s="46">
        <v>0</v>
      </c>
    </row>
    <row r="73" spans="1:7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7" ht="16.5" thickBot="1">
      <c r="A74" s="17"/>
      <c r="B74" s="55"/>
      <c r="C74" s="55"/>
      <c r="D74" s="35"/>
      <c r="E74" s="35"/>
      <c r="F74" s="35"/>
    </row>
    <row r="75" spans="1:7" ht="16.5" thickBot="1">
      <c r="A75" s="31" t="s">
        <v>128</v>
      </c>
      <c r="B75" s="34"/>
      <c r="C75" s="20"/>
      <c r="D75" s="20">
        <f>SUM(D13-D20)</f>
        <v>1156612</v>
      </c>
      <c r="E75" s="20">
        <f>SUM(E13-E20)</f>
        <v>262525.11</v>
      </c>
      <c r="F75" s="20">
        <f>SUM(F13-F20)</f>
        <v>1419137.1099999999</v>
      </c>
      <c r="G75" s="59"/>
    </row>
    <row r="76" spans="1:7" ht="16.5" thickBot="1">
      <c r="A76" s="17" t="s">
        <v>20</v>
      </c>
      <c r="B76" s="34"/>
      <c r="C76" s="34"/>
      <c r="D76" s="46"/>
      <c r="E76" s="46"/>
      <c r="F76" s="46"/>
    </row>
    <row r="77" spans="1:7" ht="16.5" thickBot="1">
      <c r="A77" s="17" t="s">
        <v>129</v>
      </c>
      <c r="B77" s="34"/>
      <c r="C77" s="34"/>
      <c r="D77" s="46">
        <f>SUM(D17-D23)</f>
        <v>160132</v>
      </c>
      <c r="E77" s="46">
        <f>SUM(E17-E23)</f>
        <v>6621</v>
      </c>
      <c r="F77" s="46">
        <f>SUM(F17-F23)</f>
        <v>166753</v>
      </c>
    </row>
    <row r="78" spans="1:7" ht="16.5" thickBot="1">
      <c r="A78" s="17" t="s">
        <v>130</v>
      </c>
      <c r="B78" s="34"/>
      <c r="C78" s="34"/>
      <c r="D78" s="46">
        <f>SUM(D18-D40)</f>
        <v>881480</v>
      </c>
      <c r="E78" s="46">
        <f>SUM(E18-E40)</f>
        <v>43904.11</v>
      </c>
      <c r="F78" s="46">
        <f>SUM(F18-F40)</f>
        <v>925384.11</v>
      </c>
    </row>
    <row r="79" spans="1:7" ht="16.5" thickBot="1">
      <c r="A79" s="17" t="s">
        <v>131</v>
      </c>
      <c r="B79" s="34"/>
      <c r="C79" s="34"/>
      <c r="D79" s="20"/>
      <c r="E79" s="20"/>
      <c r="F79" s="46"/>
    </row>
    <row r="80" spans="1:7" ht="16.5" thickBot="1">
      <c r="A80" s="17" t="s">
        <v>132</v>
      </c>
      <c r="B80" s="34"/>
      <c r="C80" s="34"/>
      <c r="D80" s="46">
        <f>SUM(D19-D65)</f>
        <v>115000</v>
      </c>
      <c r="E80" s="46">
        <f>SUM(F80-D80)</f>
        <v>212000</v>
      </c>
      <c r="F80" s="46">
        <f>SUM(F19-F65)</f>
        <v>327000</v>
      </c>
    </row>
    <row r="81" spans="1:5" ht="15.75">
      <c r="A81" s="60"/>
    </row>
    <row r="84" spans="1:5">
      <c r="A84" s="61" t="s">
        <v>133</v>
      </c>
      <c r="E84" s="61" t="s">
        <v>134</v>
      </c>
    </row>
    <row r="86" spans="1:5">
      <c r="A86" s="1" t="s">
        <v>135</v>
      </c>
      <c r="E86" s="62" t="s">
        <v>137</v>
      </c>
    </row>
  </sheetData>
  <mergeCells count="20"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topLeftCell="A12" zoomScaleNormal="100" workbookViewId="0">
      <selection activeCell="F25" sqref="F25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143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12983000</v>
      </c>
      <c r="D13" s="74">
        <f>SUM(D17:D19)</f>
        <v>4651000</v>
      </c>
      <c r="E13" s="74">
        <f>SUM(F13-D13)</f>
        <v>408000</v>
      </c>
      <c r="F13" s="74">
        <f>SUM(F17:F19)</f>
        <v>5059000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63">
        <v>6499000</v>
      </c>
      <c r="D17" s="23">
        <v>2592000</v>
      </c>
      <c r="E17" s="23">
        <f>SUM(F17-D17)</f>
        <v>408000</v>
      </c>
      <c r="F17" s="23">
        <v>3000000</v>
      </c>
    </row>
    <row r="18" spans="1:6" ht="16.5" thickBot="1">
      <c r="A18" s="24" t="s">
        <v>24</v>
      </c>
      <c r="B18" s="25" t="s">
        <v>25</v>
      </c>
      <c r="C18" s="63">
        <v>5436000</v>
      </c>
      <c r="D18" s="26">
        <v>1732000</v>
      </c>
      <c r="E18" s="27">
        <f>SUM(F18-D18)</f>
        <v>0</v>
      </c>
      <c r="F18" s="26">
        <v>1732000</v>
      </c>
    </row>
    <row r="19" spans="1:6" ht="16.5" thickBot="1">
      <c r="A19" s="17"/>
      <c r="B19" s="25" t="s">
        <v>26</v>
      </c>
      <c r="C19" s="64">
        <v>1048000</v>
      </c>
      <c r="D19" s="65">
        <v>327000</v>
      </c>
      <c r="E19" s="29">
        <f>SUM(F19-D19)</f>
        <v>0</v>
      </c>
      <c r="F19" s="65">
        <v>327000</v>
      </c>
    </row>
    <row r="20" spans="1:6" ht="18.75">
      <c r="A20" s="30" t="s">
        <v>27</v>
      </c>
      <c r="B20" s="77"/>
      <c r="C20" s="78">
        <f>SUM(C22+C65)</f>
        <v>12983000</v>
      </c>
      <c r="D20" s="78">
        <f>SUM(D22+D65)</f>
        <v>3231863</v>
      </c>
      <c r="E20" s="78">
        <f>SUM(E22+E65)</f>
        <v>550900.06000000006</v>
      </c>
      <c r="F20" s="78">
        <f>SUM(F22+F65)</f>
        <v>3782763.06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SUM(C23+C40)</f>
        <v>11935000</v>
      </c>
      <c r="D22" s="20">
        <f>SUM(D23+D40)</f>
        <v>3231863</v>
      </c>
      <c r="E22" s="20">
        <f>SUM(E23+E40)</f>
        <v>550900.06000000006</v>
      </c>
      <c r="F22" s="20">
        <f>SUM(F23+F40)</f>
        <v>3782763.06</v>
      </c>
    </row>
    <row r="23" spans="1:6" ht="30.6" customHeight="1" thickBot="1">
      <c r="A23" s="31" t="s">
        <v>30</v>
      </c>
      <c r="B23" s="32" t="s">
        <v>31</v>
      </c>
      <c r="C23" s="33">
        <f>SUM(C24+C32+C34)</f>
        <v>6499000</v>
      </c>
      <c r="D23" s="33">
        <f>SUM(D24+D34+D32)</f>
        <v>2425247</v>
      </c>
      <c r="E23" s="33">
        <f t="shared" ref="E23:E29" si="0">SUM(F23-D23)</f>
        <v>428887</v>
      </c>
      <c r="F23" s="33">
        <f>SUM(F24+F34+F32)</f>
        <v>2854134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5144000</v>
      </c>
      <c r="D24" s="33">
        <f>SUM(D25:D31)</f>
        <v>1959568</v>
      </c>
      <c r="E24" s="33">
        <f t="shared" si="0"/>
        <v>345006</v>
      </c>
      <c r="F24" s="33">
        <f>SUM(F25:F31)</f>
        <v>2304574</v>
      </c>
    </row>
    <row r="25" spans="1:6" ht="16.5" customHeight="1" thickBot="1">
      <c r="A25" s="17" t="s">
        <v>34</v>
      </c>
      <c r="B25" s="34" t="s">
        <v>35</v>
      </c>
      <c r="C25" s="35">
        <v>5020000</v>
      </c>
      <c r="D25" s="35">
        <v>1929473</v>
      </c>
      <c r="E25" s="35">
        <f t="shared" si="0"/>
        <v>339848</v>
      </c>
      <c r="F25" s="35">
        <f>2268901+420</f>
        <v>2269321</v>
      </c>
    </row>
    <row r="26" spans="1:6" ht="19.5" customHeight="1" thickBot="1">
      <c r="A26" s="17" t="s">
        <v>36</v>
      </c>
      <c r="B26" s="34" t="s">
        <v>37</v>
      </c>
      <c r="C26" s="35">
        <v>10000</v>
      </c>
      <c r="D26" s="35">
        <v>534</v>
      </c>
      <c r="E26" s="35">
        <f t="shared" si="0"/>
        <v>591</v>
      </c>
      <c r="F26" s="35">
        <v>1125</v>
      </c>
    </row>
    <row r="27" spans="1:6" ht="16.5" customHeight="1" thickBot="1">
      <c r="A27" s="17" t="s">
        <v>38</v>
      </c>
      <c r="B27" s="34" t="s">
        <v>39</v>
      </c>
      <c r="C27" s="35"/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56000</v>
      </c>
      <c r="D29" s="38">
        <v>10786</v>
      </c>
      <c r="E29" s="38">
        <f t="shared" si="0"/>
        <v>2030</v>
      </c>
      <c r="F29" s="38">
        <v>12816</v>
      </c>
    </row>
    <row r="30" spans="1:6" ht="16.5" thickBot="1">
      <c r="A30" s="17" t="s">
        <v>44</v>
      </c>
      <c r="B30" s="34" t="s">
        <v>45</v>
      </c>
      <c r="C30" s="35">
        <v>20000</v>
      </c>
      <c r="D30" s="35">
        <v>315</v>
      </c>
      <c r="E30" s="39">
        <f>SUM(F30-D30)</f>
        <v>0</v>
      </c>
      <c r="F30" s="35">
        <v>315</v>
      </c>
    </row>
    <row r="31" spans="1:6" ht="16.5" thickBot="1">
      <c r="A31" s="17" t="s">
        <v>46</v>
      </c>
      <c r="B31" s="34" t="s">
        <v>47</v>
      </c>
      <c r="C31" s="35">
        <v>38000</v>
      </c>
      <c r="D31" s="35">
        <v>18460</v>
      </c>
      <c r="E31" s="40">
        <f>SUM(F31-D31)</f>
        <v>2537</v>
      </c>
      <c r="F31" s="35">
        <v>20997</v>
      </c>
    </row>
    <row r="32" spans="1:6" ht="16.5" thickBot="1">
      <c r="A32" s="41" t="s">
        <v>48</v>
      </c>
      <c r="B32" s="42">
        <v>10.02</v>
      </c>
      <c r="C32" s="43">
        <f>SUM(C33)</f>
        <v>10000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31" t="s">
        <v>51</v>
      </c>
      <c r="B34" s="19" t="s">
        <v>52</v>
      </c>
      <c r="C34" s="33">
        <f>SUM(C35:C39)</f>
        <v>1345000</v>
      </c>
      <c r="D34" s="33">
        <f>SUM(D35:D39)</f>
        <v>465679</v>
      </c>
      <c r="E34" s="33">
        <f t="shared" ref="E34:E39" si="1">SUM(F34-D34)</f>
        <v>83881</v>
      </c>
      <c r="F34" s="33">
        <f>SUM(F35:F39)</f>
        <v>549560</v>
      </c>
    </row>
    <row r="35" spans="1:6" ht="16.5" thickBot="1">
      <c r="A35" s="17" t="s">
        <v>53</v>
      </c>
      <c r="B35" s="34" t="s">
        <v>54</v>
      </c>
      <c r="C35" s="46">
        <v>869000</v>
      </c>
      <c r="D35" s="35">
        <v>312368</v>
      </c>
      <c r="E35" s="35">
        <f t="shared" si="1"/>
        <v>55389</v>
      </c>
      <c r="F35" s="35">
        <v>367757</v>
      </c>
    </row>
    <row r="36" spans="1:6" ht="16.5" thickBot="1">
      <c r="A36" s="17" t="s">
        <v>55</v>
      </c>
      <c r="B36" s="34" t="s">
        <v>56</v>
      </c>
      <c r="C36" s="46">
        <v>50000</v>
      </c>
      <c r="D36" s="35">
        <v>9616</v>
      </c>
      <c r="E36" s="35">
        <f t="shared" si="1"/>
        <v>1720</v>
      </c>
      <c r="F36" s="35">
        <v>11336</v>
      </c>
    </row>
    <row r="37" spans="1:6" ht="18.75" customHeight="1" thickBot="1">
      <c r="A37" s="17" t="s">
        <v>57</v>
      </c>
      <c r="B37" s="34" t="s">
        <v>58</v>
      </c>
      <c r="C37" s="46">
        <v>319000</v>
      </c>
      <c r="D37" s="35">
        <v>101840</v>
      </c>
      <c r="E37" s="35">
        <f t="shared" si="1"/>
        <v>17996</v>
      </c>
      <c r="F37" s="35">
        <v>119836</v>
      </c>
    </row>
    <row r="38" spans="1:6" ht="30" customHeight="1" thickBot="1">
      <c r="A38" s="36" t="s">
        <v>59</v>
      </c>
      <c r="B38" s="48" t="s">
        <v>60</v>
      </c>
      <c r="C38" s="38">
        <v>30000</v>
      </c>
      <c r="D38" s="38">
        <v>3163</v>
      </c>
      <c r="E38" s="38">
        <f t="shared" si="1"/>
        <v>561</v>
      </c>
      <c r="F38" s="38">
        <v>3724</v>
      </c>
    </row>
    <row r="39" spans="1:6" ht="15" customHeight="1" thickBot="1">
      <c r="A39" s="17" t="s">
        <v>61</v>
      </c>
      <c r="B39" s="34" t="s">
        <v>62</v>
      </c>
      <c r="C39" s="46">
        <v>77000</v>
      </c>
      <c r="D39" s="35">
        <v>38692</v>
      </c>
      <c r="E39" s="35">
        <f t="shared" si="1"/>
        <v>8215</v>
      </c>
      <c r="F39" s="35">
        <v>46907</v>
      </c>
    </row>
    <row r="40" spans="1:6" ht="16.5" thickBot="1">
      <c r="A40" s="31" t="s">
        <v>63</v>
      </c>
      <c r="B40" s="19" t="s">
        <v>64</v>
      </c>
      <c r="C40" s="33">
        <f>SUM(C41+C51+C52+C54+C57+C58+C59+C60+C61+C62)</f>
        <v>5436000</v>
      </c>
      <c r="D40" s="33">
        <f>SUM(D41+D51+D52+D54+D57+D58+D59+D60+D61+D62)</f>
        <v>806616</v>
      </c>
      <c r="E40" s="33">
        <f>SUM(E41+E51+E52+E54+E57+E58+E59+E60+E61+E62)</f>
        <v>122013.06</v>
      </c>
      <c r="F40" s="33">
        <f>SUM(F41+F51+F52+F54+F57+F58+F59+F60+F61+F62)</f>
        <v>928629.06</v>
      </c>
    </row>
    <row r="41" spans="1:6" ht="16.5" thickBot="1">
      <c r="A41" s="31" t="s">
        <v>65</v>
      </c>
      <c r="B41" s="19" t="s">
        <v>66</v>
      </c>
      <c r="C41" s="33">
        <f>SUM(C42:C50)</f>
        <v>2675000</v>
      </c>
      <c r="D41" s="33">
        <f>SUM(D42:D50)</f>
        <v>718497</v>
      </c>
      <c r="E41" s="33">
        <f>SUM(E42:E50)</f>
        <v>93891.01999999999</v>
      </c>
      <c r="F41" s="33">
        <f>SUM(F42:F50)</f>
        <v>812388.0199999999</v>
      </c>
    </row>
    <row r="42" spans="1:6" ht="16.5" thickBot="1">
      <c r="A42" s="17" t="s">
        <v>67</v>
      </c>
      <c r="B42" s="34" t="s">
        <v>68</v>
      </c>
      <c r="C42" s="46">
        <v>10000</v>
      </c>
      <c r="D42" s="35">
        <v>0</v>
      </c>
      <c r="E42" s="35">
        <f t="shared" ref="E42:E67" si="2">SUM(F42-D42)</f>
        <v>0</v>
      </c>
      <c r="F42" s="35">
        <v>0</v>
      </c>
    </row>
    <row r="43" spans="1:6" ht="16.5" thickBot="1">
      <c r="A43" s="17" t="s">
        <v>69</v>
      </c>
      <c r="B43" s="34" t="s">
        <v>70</v>
      </c>
      <c r="C43" s="46">
        <v>19000</v>
      </c>
      <c r="D43" s="35">
        <v>1212</v>
      </c>
      <c r="E43" s="35">
        <f t="shared" si="2"/>
        <v>2967.6800000000003</v>
      </c>
      <c r="F43" s="35">
        <v>4179.68</v>
      </c>
    </row>
    <row r="44" spans="1:6" ht="16.5" thickBot="1">
      <c r="A44" s="17" t="s">
        <v>71</v>
      </c>
      <c r="B44" s="34" t="s">
        <v>72</v>
      </c>
      <c r="C44" s="46">
        <v>682000</v>
      </c>
      <c r="D44" s="35">
        <v>303136</v>
      </c>
      <c r="E44" s="35">
        <f t="shared" si="2"/>
        <v>20197.489999999991</v>
      </c>
      <c r="F44" s="35">
        <v>323333.49</v>
      </c>
    </row>
    <row r="45" spans="1:6" ht="16.5" thickBot="1">
      <c r="A45" s="17" t="s">
        <v>73</v>
      </c>
      <c r="B45" s="34" t="s">
        <v>74</v>
      </c>
      <c r="C45" s="46">
        <v>31000</v>
      </c>
      <c r="D45" s="35">
        <v>11447</v>
      </c>
      <c r="E45" s="35">
        <f t="shared" si="2"/>
        <v>2324.17</v>
      </c>
      <c r="F45" s="35">
        <v>13771.17</v>
      </c>
    </row>
    <row r="46" spans="1:6" ht="16.5" thickBot="1">
      <c r="A46" s="17" t="s">
        <v>75</v>
      </c>
      <c r="B46" s="34" t="s">
        <v>76</v>
      </c>
      <c r="C46" s="46">
        <v>30000</v>
      </c>
      <c r="D46" s="35">
        <v>0</v>
      </c>
      <c r="E46" s="35">
        <f>SUM(F46-D46)</f>
        <v>0</v>
      </c>
      <c r="F46" s="35">
        <v>0</v>
      </c>
    </row>
    <row r="47" spans="1:6" ht="16.5" thickBot="1">
      <c r="A47" s="17" t="s">
        <v>77</v>
      </c>
      <c r="B47" s="34" t="s">
        <v>78</v>
      </c>
      <c r="C47" s="46"/>
      <c r="D47" s="35"/>
      <c r="E47" s="35"/>
      <c r="F47" s="35"/>
    </row>
    <row r="48" spans="1:6" ht="30.6" customHeight="1" thickBot="1">
      <c r="A48" s="36" t="s">
        <v>79</v>
      </c>
      <c r="B48" s="48" t="s">
        <v>80</v>
      </c>
      <c r="C48" s="38">
        <v>300000</v>
      </c>
      <c r="D48" s="49">
        <v>116543</v>
      </c>
      <c r="E48" s="38">
        <f t="shared" si="2"/>
        <v>19336.660000000003</v>
      </c>
      <c r="F48" s="49">
        <v>135879.66</v>
      </c>
    </row>
    <row r="49" spans="1:11" ht="18.75" customHeight="1" thickBot="1">
      <c r="A49" s="36" t="s">
        <v>81</v>
      </c>
      <c r="B49" s="37" t="s">
        <v>82</v>
      </c>
      <c r="C49" s="50">
        <v>786000</v>
      </c>
      <c r="D49" s="38">
        <v>82226</v>
      </c>
      <c r="E49" s="38">
        <f t="shared" si="2"/>
        <v>26214.940000000002</v>
      </c>
      <c r="F49" s="38">
        <v>108440.94</v>
      </c>
    </row>
    <row r="50" spans="1:11" ht="15.75" customHeight="1" thickBot="1">
      <c r="A50" s="17" t="s">
        <v>83</v>
      </c>
      <c r="B50" s="34" t="s">
        <v>84</v>
      </c>
      <c r="C50" s="46">
        <v>817000</v>
      </c>
      <c r="D50" s="35">
        <v>203933</v>
      </c>
      <c r="E50" s="35">
        <f t="shared" si="2"/>
        <v>22850.079999999987</v>
      </c>
      <c r="F50" s="35">
        <v>226783.08</v>
      </c>
    </row>
    <row r="51" spans="1:11" s="54" customFormat="1" ht="15.95" customHeight="1" thickBot="1">
      <c r="A51" s="51" t="s">
        <v>85</v>
      </c>
      <c r="B51" s="52" t="s">
        <v>86</v>
      </c>
      <c r="C51" s="53">
        <v>815000</v>
      </c>
      <c r="D51" s="53">
        <v>4075</v>
      </c>
      <c r="E51" s="53">
        <f t="shared" si="2"/>
        <v>0</v>
      </c>
      <c r="F51" s="53">
        <v>4075</v>
      </c>
    </row>
    <row r="52" spans="1:11" ht="16.5" thickBot="1">
      <c r="A52" s="51" t="s">
        <v>87</v>
      </c>
      <c r="B52" s="52" t="s">
        <v>88</v>
      </c>
      <c r="C52" s="53">
        <f>C53</f>
        <v>420000</v>
      </c>
      <c r="D52" s="53">
        <f>SUM(D53)</f>
        <v>5847</v>
      </c>
      <c r="E52" s="53">
        <f t="shared" si="2"/>
        <v>396.55000000000018</v>
      </c>
      <c r="F52" s="53">
        <f>SUM(F53)</f>
        <v>6243.55</v>
      </c>
    </row>
    <row r="53" spans="1:11" ht="16.5" thickBot="1">
      <c r="A53" s="17" t="s">
        <v>89</v>
      </c>
      <c r="B53" s="34" t="s">
        <v>90</v>
      </c>
      <c r="C53" s="46">
        <v>420000</v>
      </c>
      <c r="D53" s="46">
        <v>5847</v>
      </c>
      <c r="E53" s="46">
        <f t="shared" si="2"/>
        <v>396.55000000000018</v>
      </c>
      <c r="F53" s="46">
        <v>6243.55</v>
      </c>
    </row>
    <row r="54" spans="1:11" ht="18" customHeight="1" thickBot="1">
      <c r="A54" s="31" t="s">
        <v>91</v>
      </c>
      <c r="B54" s="19" t="s">
        <v>92</v>
      </c>
      <c r="C54" s="20">
        <f>SUM(C55+C56)</f>
        <v>132000</v>
      </c>
      <c r="D54" s="20">
        <f>SUM(D55:D56)</f>
        <v>1821</v>
      </c>
      <c r="E54" s="20">
        <f t="shared" si="2"/>
        <v>139.67000000000007</v>
      </c>
      <c r="F54" s="20">
        <f>SUM(F55:F56)</f>
        <v>1960.67</v>
      </c>
    </row>
    <row r="55" spans="1:11" ht="18.75" customHeight="1" thickBot="1">
      <c r="A55" s="17" t="s">
        <v>93</v>
      </c>
      <c r="B55" s="34" t="s">
        <v>94</v>
      </c>
      <c r="C55" s="46">
        <v>42000</v>
      </c>
      <c r="D55" s="46">
        <v>1821</v>
      </c>
      <c r="E55" s="46">
        <f t="shared" si="2"/>
        <v>139.67000000000007</v>
      </c>
      <c r="F55" s="46">
        <v>1960.67</v>
      </c>
      <c r="K55">
        <v>13547.73</v>
      </c>
    </row>
    <row r="56" spans="1:11" ht="16.5" thickBot="1">
      <c r="A56" s="17" t="s">
        <v>95</v>
      </c>
      <c r="B56" s="34" t="s">
        <v>96</v>
      </c>
      <c r="C56" s="46">
        <v>90000</v>
      </c>
      <c r="D56" s="46">
        <v>0</v>
      </c>
      <c r="E56" s="46">
        <f>SUM(F56-D56)</f>
        <v>0</v>
      </c>
      <c r="F56" s="46">
        <v>0</v>
      </c>
      <c r="K56">
        <v>218</v>
      </c>
    </row>
    <row r="57" spans="1:11" ht="16.5" thickBot="1">
      <c r="A57" s="31" t="s">
        <v>97</v>
      </c>
      <c r="B57" s="19" t="s">
        <v>98</v>
      </c>
      <c r="C57" s="20">
        <v>700000</v>
      </c>
      <c r="D57" s="20">
        <v>16081</v>
      </c>
      <c r="E57" s="20">
        <f>SUM(F57-D57)</f>
        <v>3021.5299999999988</v>
      </c>
      <c r="F57" s="20">
        <v>19102.53</v>
      </c>
      <c r="K57">
        <v>13320</v>
      </c>
    </row>
    <row r="58" spans="1:11" ht="16.5" thickBot="1">
      <c r="A58" s="31" t="s">
        <v>99</v>
      </c>
      <c r="B58" s="19" t="s">
        <v>100</v>
      </c>
      <c r="C58" s="20"/>
      <c r="D58" s="33">
        <v>0</v>
      </c>
      <c r="E58" s="20">
        <f>SUM(F58-D58)</f>
        <v>0</v>
      </c>
      <c r="F58" s="33">
        <v>0</v>
      </c>
      <c r="K58">
        <v>6658.05</v>
      </c>
    </row>
    <row r="59" spans="1:11" ht="16.5" thickBot="1">
      <c r="A59" s="31" t="s">
        <v>101</v>
      </c>
      <c r="B59" s="19" t="s">
        <v>102</v>
      </c>
      <c r="C59" s="20">
        <v>150000</v>
      </c>
      <c r="D59" s="33">
        <v>1700</v>
      </c>
      <c r="E59" s="20">
        <f t="shared" si="2"/>
        <v>13200</v>
      </c>
      <c r="F59" s="33">
        <v>14900</v>
      </c>
      <c r="K59">
        <v>21962.1</v>
      </c>
    </row>
    <row r="60" spans="1:11" ht="16.5" thickBot="1">
      <c r="A60" s="31" t="s">
        <v>103</v>
      </c>
      <c r="B60" s="19" t="s">
        <v>104</v>
      </c>
      <c r="C60" s="20">
        <v>69000</v>
      </c>
      <c r="D60" s="33">
        <v>7961</v>
      </c>
      <c r="E60" s="20">
        <f t="shared" si="2"/>
        <v>2367.6900000000005</v>
      </c>
      <c r="F60" s="33">
        <v>10328.69</v>
      </c>
      <c r="K60">
        <v>255</v>
      </c>
    </row>
    <row r="61" spans="1:11" ht="32.25" thickBot="1">
      <c r="A61" s="31" t="s">
        <v>105</v>
      </c>
      <c r="B61" s="19">
        <v>20.25</v>
      </c>
      <c r="C61" s="33">
        <v>3000</v>
      </c>
      <c r="D61" s="33"/>
      <c r="E61" s="33">
        <f t="shared" si="2"/>
        <v>2927.31</v>
      </c>
      <c r="F61" s="33">
        <v>2927.31</v>
      </c>
      <c r="K61">
        <f>SUM(K55:K60)</f>
        <v>55960.88</v>
      </c>
    </row>
    <row r="62" spans="1:11" ht="16.5" thickBot="1">
      <c r="A62" s="31" t="s">
        <v>106</v>
      </c>
      <c r="B62" s="19" t="s">
        <v>107</v>
      </c>
      <c r="C62" s="20">
        <f>SUM(C63+C64)</f>
        <v>472000</v>
      </c>
      <c r="D62" s="20">
        <f>SUM(D63:D64)</f>
        <v>50634</v>
      </c>
      <c r="E62" s="20">
        <f>SUM(F62-D62)</f>
        <v>6069.2900000000009</v>
      </c>
      <c r="F62" s="20">
        <f>SUM(F63:F64)</f>
        <v>56703.29</v>
      </c>
    </row>
    <row r="63" spans="1:11" ht="16.5" thickBot="1">
      <c r="A63" s="17" t="s">
        <v>108</v>
      </c>
      <c r="B63" s="34" t="s">
        <v>109</v>
      </c>
      <c r="C63" s="46">
        <v>50000</v>
      </c>
      <c r="D63" s="46">
        <v>742</v>
      </c>
      <c r="E63" s="46">
        <f>SUM(F63-D63)</f>
        <v>0.40999999999996817</v>
      </c>
      <c r="F63" s="46">
        <v>742.41</v>
      </c>
    </row>
    <row r="64" spans="1:11" ht="16.5" thickBot="1">
      <c r="A64" s="17" t="s">
        <v>110</v>
      </c>
      <c r="B64" s="34" t="s">
        <v>111</v>
      </c>
      <c r="C64" s="46">
        <v>422000</v>
      </c>
      <c r="D64" s="46">
        <v>49892</v>
      </c>
      <c r="E64" s="46">
        <f t="shared" si="2"/>
        <v>6068.8799999999974</v>
      </c>
      <c r="F64" s="46">
        <v>55960.88</v>
      </c>
    </row>
    <row r="65" spans="1:7" ht="16.5" thickBot="1">
      <c r="A65" s="31" t="s">
        <v>112</v>
      </c>
      <c r="B65" s="19" t="s">
        <v>113</v>
      </c>
      <c r="C65" s="20">
        <f>C66</f>
        <v>1048000</v>
      </c>
      <c r="D65" s="20">
        <f>SUM(D66)</f>
        <v>0</v>
      </c>
      <c r="E65" s="20">
        <f t="shared" si="2"/>
        <v>0</v>
      </c>
      <c r="F65" s="20">
        <f>SUM(F66)</f>
        <v>0</v>
      </c>
    </row>
    <row r="66" spans="1:7" ht="16.5" thickBot="1">
      <c r="A66" s="31" t="s">
        <v>114</v>
      </c>
      <c r="B66" s="19" t="s">
        <v>115</v>
      </c>
      <c r="C66" s="20">
        <f>C67</f>
        <v>1048000</v>
      </c>
      <c r="D66" s="20">
        <f>SUM(D67)</f>
        <v>0</v>
      </c>
      <c r="E66" s="20">
        <f t="shared" si="2"/>
        <v>0</v>
      </c>
      <c r="F66" s="20">
        <f>SUM(F67)</f>
        <v>0</v>
      </c>
    </row>
    <row r="67" spans="1:7" ht="16.5" thickBot="1">
      <c r="A67" s="31" t="s">
        <v>116</v>
      </c>
      <c r="B67" s="19" t="s">
        <v>117</v>
      </c>
      <c r="C67" s="20">
        <f>SUM(C68:C73)</f>
        <v>1048000</v>
      </c>
      <c r="D67" s="20">
        <f>SUM(D68:D73)</f>
        <v>0</v>
      </c>
      <c r="E67" s="20">
        <f t="shared" si="2"/>
        <v>0</v>
      </c>
      <c r="F67" s="20">
        <f>SUM(F68:F73)</f>
        <v>0</v>
      </c>
    </row>
    <row r="68" spans="1:7" ht="16.5" thickBot="1">
      <c r="A68" s="17" t="s">
        <v>118</v>
      </c>
      <c r="B68" s="34" t="s">
        <v>119</v>
      </c>
      <c r="C68" s="46"/>
      <c r="D68" s="46"/>
      <c r="E68" s="46">
        <f>SUM(F68-D68)</f>
        <v>0</v>
      </c>
      <c r="F68" s="46"/>
    </row>
    <row r="69" spans="1:7" ht="31.5" customHeight="1" thickBot="1">
      <c r="A69" s="17" t="s">
        <v>120</v>
      </c>
      <c r="B69" s="55" t="s">
        <v>121</v>
      </c>
      <c r="C69" s="35">
        <v>692000</v>
      </c>
      <c r="D69" s="35"/>
      <c r="E69" s="35">
        <f>SUM(F69-D69)</f>
        <v>0</v>
      </c>
      <c r="F69" s="35">
        <v>0</v>
      </c>
    </row>
    <row r="70" spans="1:7" ht="15.75">
      <c r="A70" s="24" t="s">
        <v>122</v>
      </c>
      <c r="B70" s="68" t="s">
        <v>123</v>
      </c>
      <c r="C70" s="40"/>
      <c r="D70" s="70"/>
      <c r="E70" s="56"/>
      <c r="F70" s="70"/>
    </row>
    <row r="71" spans="1:7" ht="14.1" customHeight="1" thickBot="1">
      <c r="A71" s="17" t="s">
        <v>124</v>
      </c>
      <c r="B71" s="69"/>
      <c r="C71" s="57">
        <v>63000</v>
      </c>
      <c r="D71" s="71"/>
      <c r="E71" s="58"/>
      <c r="F71" s="71"/>
    </row>
    <row r="72" spans="1:7" ht="21" customHeight="1" thickBot="1">
      <c r="A72" s="17" t="s">
        <v>125</v>
      </c>
      <c r="B72" s="34" t="s">
        <v>126</v>
      </c>
      <c r="C72" s="46">
        <v>293000</v>
      </c>
      <c r="D72" s="46">
        <v>0</v>
      </c>
      <c r="E72" s="46">
        <f>SUM(F72-D72)</f>
        <v>0</v>
      </c>
      <c r="F72" s="46">
        <v>0</v>
      </c>
    </row>
    <row r="73" spans="1:7" ht="32.25" thickBot="1">
      <c r="A73" s="17" t="s">
        <v>127</v>
      </c>
      <c r="B73" s="34">
        <v>71.03</v>
      </c>
      <c r="C73" s="46"/>
      <c r="D73" s="46"/>
      <c r="E73" s="46"/>
      <c r="F73" s="46"/>
    </row>
    <row r="74" spans="1:7" ht="16.5" thickBot="1">
      <c r="A74" s="17"/>
      <c r="B74" s="55"/>
      <c r="C74" s="55"/>
      <c r="D74" s="35"/>
      <c r="E74" s="35"/>
      <c r="F74" s="35"/>
    </row>
    <row r="75" spans="1:7" ht="16.5" thickBot="1">
      <c r="A75" s="31" t="s">
        <v>128</v>
      </c>
      <c r="B75" s="34"/>
      <c r="C75" s="20"/>
      <c r="D75" s="20">
        <f>SUM(D13-D20)</f>
        <v>1419137</v>
      </c>
      <c r="E75" s="20">
        <f>SUM(E13-E20)</f>
        <v>-142900.06000000006</v>
      </c>
      <c r="F75" s="20">
        <f>SUM(F13-F20)</f>
        <v>1276236.94</v>
      </c>
      <c r="G75" s="59"/>
    </row>
    <row r="76" spans="1:7" ht="16.5" thickBot="1">
      <c r="A76" s="17" t="s">
        <v>20</v>
      </c>
      <c r="B76" s="34"/>
      <c r="C76" s="34"/>
      <c r="D76" s="46"/>
      <c r="E76" s="46"/>
      <c r="F76" s="46"/>
    </row>
    <row r="77" spans="1:7" ht="16.5" thickBot="1">
      <c r="A77" s="17" t="s">
        <v>129</v>
      </c>
      <c r="B77" s="34"/>
      <c r="C77" s="34"/>
      <c r="D77" s="46">
        <f>SUM(D17-D23)</f>
        <v>166753</v>
      </c>
      <c r="E77" s="46">
        <f>SUM(E17-E23)</f>
        <v>-20887</v>
      </c>
      <c r="F77" s="46">
        <f>SUM(F17-F23)</f>
        <v>145866</v>
      </c>
    </row>
    <row r="78" spans="1:7" ht="16.5" thickBot="1">
      <c r="A78" s="17" t="s">
        <v>130</v>
      </c>
      <c r="B78" s="34"/>
      <c r="C78" s="34"/>
      <c r="D78" s="46">
        <f>SUM(D18-D40)</f>
        <v>925384</v>
      </c>
      <c r="E78" s="46">
        <f>SUM(E18-E40)</f>
        <v>-122013.06</v>
      </c>
      <c r="F78" s="46">
        <f>SUM(F18-F40)</f>
        <v>803370.94</v>
      </c>
    </row>
    <row r="79" spans="1:7" ht="16.5" thickBot="1">
      <c r="A79" s="17" t="s">
        <v>131</v>
      </c>
      <c r="B79" s="34"/>
      <c r="C79" s="34"/>
      <c r="D79" s="20"/>
      <c r="E79" s="20"/>
      <c r="F79" s="46"/>
    </row>
    <row r="80" spans="1:7" ht="16.5" thickBot="1">
      <c r="A80" s="17" t="s">
        <v>132</v>
      </c>
      <c r="B80" s="34"/>
      <c r="C80" s="34"/>
      <c r="D80" s="46">
        <f>SUM(D19-D65)</f>
        <v>327000</v>
      </c>
      <c r="E80" s="46">
        <f>SUM(F80-D80)</f>
        <v>0</v>
      </c>
      <c r="F80" s="46">
        <f>SUM(F19-F65)</f>
        <v>327000</v>
      </c>
    </row>
    <row r="81" spans="1:5" ht="15.75">
      <c r="A81" s="60"/>
    </row>
    <row r="84" spans="1:5">
      <c r="A84" s="61" t="s">
        <v>133</v>
      </c>
      <c r="E84" s="61" t="s">
        <v>134</v>
      </c>
    </row>
    <row r="86" spans="1:5">
      <c r="A86" s="1" t="s">
        <v>135</v>
      </c>
      <c r="E86" s="62" t="s">
        <v>137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0:B71"/>
    <mergeCell ref="D70:D71"/>
    <mergeCell ref="F70:F71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topLeftCell="A42" zoomScaleNormal="100" workbookViewId="0">
      <selection activeCell="F44" sqref="F44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144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13033000</v>
      </c>
      <c r="D13" s="74">
        <f>SUM(D17:D19)</f>
        <v>5059000</v>
      </c>
      <c r="E13" s="74">
        <f>SUM(F13-D13)</f>
        <v>643000</v>
      </c>
      <c r="F13" s="74">
        <f>SUM(F17:F19)</f>
        <v>5702000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63">
        <f>C23</f>
        <v>6743000</v>
      </c>
      <c r="D17" s="23">
        <v>3000000</v>
      </c>
      <c r="E17" s="23">
        <f>SUM(F17-D17)</f>
        <v>643000</v>
      </c>
      <c r="F17" s="23">
        <v>3643000</v>
      </c>
    </row>
    <row r="18" spans="1:6" ht="16.5" thickBot="1">
      <c r="A18" s="24" t="s">
        <v>24</v>
      </c>
      <c r="B18" s="25" t="s">
        <v>25</v>
      </c>
      <c r="C18" s="63">
        <f>C41</f>
        <v>5242000</v>
      </c>
      <c r="D18" s="26">
        <v>1732000</v>
      </c>
      <c r="E18" s="27">
        <f>SUM(F18-D18)</f>
        <v>0</v>
      </c>
      <c r="F18" s="26">
        <v>1732000</v>
      </c>
    </row>
    <row r="19" spans="1:6" ht="16.5" thickBot="1">
      <c r="A19" s="17"/>
      <c r="B19" s="25" t="s">
        <v>26</v>
      </c>
      <c r="C19" s="64">
        <v>1048000</v>
      </c>
      <c r="D19" s="65">
        <v>327000</v>
      </c>
      <c r="E19" s="29">
        <f>SUM(F19-D19)</f>
        <v>0</v>
      </c>
      <c r="F19" s="65">
        <v>327000</v>
      </c>
    </row>
    <row r="20" spans="1:6" ht="18.75">
      <c r="A20" s="30" t="s">
        <v>27</v>
      </c>
      <c r="B20" s="77"/>
      <c r="C20" s="78">
        <f>SUM(C22+C66)</f>
        <v>13033000</v>
      </c>
      <c r="D20" s="78">
        <f>SUM(D22+D66)</f>
        <v>3782763</v>
      </c>
      <c r="E20" s="78">
        <f>SUM(E22+E66)</f>
        <v>567019.96000000008</v>
      </c>
      <c r="F20" s="78">
        <f>SUM(F22+F66)</f>
        <v>4349782.96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SUM(C23+C41)</f>
        <v>11985000</v>
      </c>
      <c r="D22" s="20">
        <f>SUM(D23+D41)-1</f>
        <v>3782763</v>
      </c>
      <c r="E22" s="20">
        <f>SUM(E23+E41)</f>
        <v>553322.1100000001</v>
      </c>
      <c r="F22" s="20">
        <f>SUM(F23+F41)</f>
        <v>4336085.1100000003</v>
      </c>
    </row>
    <row r="23" spans="1:6" ht="30.6" customHeight="1" thickBot="1">
      <c r="A23" s="31" t="s">
        <v>30</v>
      </c>
      <c r="B23" s="32" t="s">
        <v>31</v>
      </c>
      <c r="C23" s="33">
        <f>SUM(C24+C32+C35)</f>
        <v>6743000</v>
      </c>
      <c r="D23" s="33">
        <f>SUM(D24+D35+D32)</f>
        <v>2854134</v>
      </c>
      <c r="E23" s="33">
        <f t="shared" ref="E23:E29" si="0">SUM(F23-D23)</f>
        <v>468255.60000000009</v>
      </c>
      <c r="F23" s="33">
        <f>SUM(F24+F35+F32)</f>
        <v>3322389.6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5260000</v>
      </c>
      <c r="D24" s="33">
        <f>SUM(D25:D31)</f>
        <v>2304574</v>
      </c>
      <c r="E24" s="33">
        <f t="shared" si="0"/>
        <v>371741.60000000009</v>
      </c>
      <c r="F24" s="33">
        <f>SUM(F25:F31)</f>
        <v>2676315.6</v>
      </c>
    </row>
    <row r="25" spans="1:6" ht="16.5" customHeight="1" thickBot="1">
      <c r="A25" s="17" t="s">
        <v>34</v>
      </c>
      <c r="B25" s="34" t="s">
        <v>35</v>
      </c>
      <c r="C25" s="35">
        <v>4879000</v>
      </c>
      <c r="D25" s="35">
        <f>2269321</f>
        <v>2269321</v>
      </c>
      <c r="E25" s="35">
        <f t="shared" si="0"/>
        <v>363341</v>
      </c>
      <c r="F25" s="35">
        <v>2632662</v>
      </c>
    </row>
    <row r="26" spans="1:6" ht="19.5" customHeight="1" thickBot="1">
      <c r="A26" s="17" t="s">
        <v>36</v>
      </c>
      <c r="B26" s="34" t="s">
        <v>37</v>
      </c>
      <c r="C26" s="35">
        <v>10000</v>
      </c>
      <c r="D26" s="35">
        <v>1125</v>
      </c>
      <c r="E26" s="35">
        <f t="shared" si="0"/>
        <v>484</v>
      </c>
      <c r="F26" s="35">
        <v>1609</v>
      </c>
    </row>
    <row r="27" spans="1:6" ht="16.5" customHeight="1" thickBot="1">
      <c r="A27" s="17" t="s">
        <v>38</v>
      </c>
      <c r="B27" s="34" t="s">
        <v>39</v>
      </c>
      <c r="C27" s="35">
        <v>240000</v>
      </c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56000</v>
      </c>
      <c r="D29" s="38">
        <v>12816</v>
      </c>
      <c r="E29" s="38">
        <f t="shared" si="0"/>
        <v>2030</v>
      </c>
      <c r="F29" s="38">
        <v>14846</v>
      </c>
    </row>
    <row r="30" spans="1:6" ht="16.5" thickBot="1">
      <c r="A30" s="17" t="s">
        <v>44</v>
      </c>
      <c r="B30" s="34" t="s">
        <v>45</v>
      </c>
      <c r="C30" s="35">
        <v>20000</v>
      </c>
      <c r="D30" s="35">
        <v>315</v>
      </c>
      <c r="E30" s="39">
        <f>SUM(F30-D30)</f>
        <v>1279.5999999999999</v>
      </c>
      <c r="F30" s="35">
        <v>1594.6</v>
      </c>
    </row>
    <row r="31" spans="1:6" ht="16.5" thickBot="1">
      <c r="A31" s="17" t="s">
        <v>46</v>
      </c>
      <c r="B31" s="34" t="s">
        <v>47</v>
      </c>
      <c r="C31" s="35">
        <v>55000</v>
      </c>
      <c r="D31" s="35">
        <v>20997</v>
      </c>
      <c r="E31" s="40">
        <f>SUM(F31-D31)</f>
        <v>4607</v>
      </c>
      <c r="F31" s="35">
        <v>25604</v>
      </c>
    </row>
    <row r="32" spans="1:6" ht="16.5" thickBot="1">
      <c r="A32" s="41" t="s">
        <v>48</v>
      </c>
      <c r="B32" s="42">
        <v>10.02</v>
      </c>
      <c r="C32" s="43">
        <f>SUM(C33:C34)</f>
        <v>248000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145</v>
      </c>
      <c r="B34" s="34" t="s">
        <v>146</v>
      </c>
      <c r="C34" s="46">
        <v>238000</v>
      </c>
      <c r="D34" s="35"/>
      <c r="E34" s="66"/>
      <c r="F34" s="35"/>
    </row>
    <row r="35" spans="1:6" ht="16.5" thickBot="1">
      <c r="A35" s="31" t="s">
        <v>51</v>
      </c>
      <c r="B35" s="19" t="s">
        <v>52</v>
      </c>
      <c r="C35" s="33">
        <f>SUM(C36:C40)</f>
        <v>1235000</v>
      </c>
      <c r="D35" s="33">
        <f>SUM(D36:D40)</f>
        <v>549560</v>
      </c>
      <c r="E35" s="33">
        <f t="shared" ref="E35:E40" si="1">SUM(F35-D35)</f>
        <v>96514</v>
      </c>
      <c r="F35" s="33">
        <f>SUM(F36:F40)</f>
        <v>646074</v>
      </c>
    </row>
    <row r="36" spans="1:6" ht="16.5" thickBot="1">
      <c r="A36" s="17" t="s">
        <v>53</v>
      </c>
      <c r="B36" s="34" t="s">
        <v>54</v>
      </c>
      <c r="C36" s="46">
        <v>807000</v>
      </c>
      <c r="D36" s="35">
        <v>367757</v>
      </c>
      <c r="E36" s="35">
        <f t="shared" si="1"/>
        <v>60439</v>
      </c>
      <c r="F36" s="35">
        <v>428196</v>
      </c>
    </row>
    <row r="37" spans="1:6" ht="16.5" thickBot="1">
      <c r="A37" s="17" t="s">
        <v>55</v>
      </c>
      <c r="B37" s="34" t="s">
        <v>56</v>
      </c>
      <c r="C37" s="46">
        <v>27000</v>
      </c>
      <c r="D37" s="35">
        <v>11336</v>
      </c>
      <c r="E37" s="35">
        <f t="shared" si="1"/>
        <v>2094</v>
      </c>
      <c r="F37" s="35">
        <v>13430</v>
      </c>
    </row>
    <row r="38" spans="1:6" ht="18.75" customHeight="1" thickBot="1">
      <c r="A38" s="17" t="s">
        <v>57</v>
      </c>
      <c r="B38" s="34" t="s">
        <v>58</v>
      </c>
      <c r="C38" s="46">
        <v>285000</v>
      </c>
      <c r="D38" s="35">
        <v>119836</v>
      </c>
      <c r="E38" s="35">
        <f t="shared" si="1"/>
        <v>19418</v>
      </c>
      <c r="F38" s="35">
        <v>139254</v>
      </c>
    </row>
    <row r="39" spans="1:6" ht="30" customHeight="1" thickBot="1">
      <c r="A39" s="36" t="s">
        <v>59</v>
      </c>
      <c r="B39" s="48" t="s">
        <v>60</v>
      </c>
      <c r="C39" s="38">
        <v>9000</v>
      </c>
      <c r="D39" s="38">
        <v>3724</v>
      </c>
      <c r="E39" s="38">
        <f t="shared" si="1"/>
        <v>686</v>
      </c>
      <c r="F39" s="38">
        <v>4410</v>
      </c>
    </row>
    <row r="40" spans="1:6" ht="15" customHeight="1" thickBot="1">
      <c r="A40" s="17" t="s">
        <v>61</v>
      </c>
      <c r="B40" s="34" t="s">
        <v>62</v>
      </c>
      <c r="C40" s="46">
        <v>107000</v>
      </c>
      <c r="D40" s="35">
        <v>46907</v>
      </c>
      <c r="E40" s="35">
        <f t="shared" si="1"/>
        <v>13877</v>
      </c>
      <c r="F40" s="35">
        <v>60784</v>
      </c>
    </row>
    <row r="41" spans="1:6" ht="16.5" thickBot="1">
      <c r="A41" s="31" t="s">
        <v>63</v>
      </c>
      <c r="B41" s="19" t="s">
        <v>64</v>
      </c>
      <c r="C41" s="33">
        <f>SUM(C42+C52+C53+C55+C58+C59+C60+C61+C62+C63)</f>
        <v>5242000</v>
      </c>
      <c r="D41" s="33">
        <f>SUM(D42+D52+D53+D55+D58+D59+D60+D61+D62+D63)</f>
        <v>928630</v>
      </c>
      <c r="E41" s="33">
        <f>SUM(E42+E52+E53+E55+E58+E59+E60+E61+E62+E63)+1</f>
        <v>85066.510000000009</v>
      </c>
      <c r="F41" s="33">
        <f>SUM(F42+F52+F53+F55+F58+F59+F60+F61+F62+F63)</f>
        <v>1013695.51</v>
      </c>
    </row>
    <row r="42" spans="1:6" ht="16.5" thickBot="1">
      <c r="A42" s="31" t="s">
        <v>65</v>
      </c>
      <c r="B42" s="19" t="s">
        <v>66</v>
      </c>
      <c r="C42" s="33">
        <f>SUM(C43:C51)</f>
        <v>2431000</v>
      </c>
      <c r="D42" s="33">
        <f>SUM(D43:D51)</f>
        <v>812388</v>
      </c>
      <c r="E42" s="33">
        <f>SUM(E43:E51)</f>
        <v>65330.490000000005</v>
      </c>
      <c r="F42" s="33">
        <f>SUM(F43:F51)</f>
        <v>877718.49</v>
      </c>
    </row>
    <row r="43" spans="1:6" ht="16.5" thickBot="1">
      <c r="A43" s="17" t="s">
        <v>67</v>
      </c>
      <c r="B43" s="34" t="s">
        <v>68</v>
      </c>
      <c r="C43" s="46">
        <v>10000</v>
      </c>
      <c r="D43" s="35">
        <v>0</v>
      </c>
      <c r="E43" s="35">
        <f t="shared" ref="E43:E68" si="2">SUM(F43-D43)</f>
        <v>0</v>
      </c>
      <c r="F43" s="35">
        <v>0</v>
      </c>
    </row>
    <row r="44" spans="1:6" ht="16.5" thickBot="1">
      <c r="A44" s="17" t="s">
        <v>69</v>
      </c>
      <c r="B44" s="34" t="s">
        <v>70</v>
      </c>
      <c r="C44" s="46">
        <v>19000</v>
      </c>
      <c r="D44" s="35">
        <v>4180</v>
      </c>
      <c r="E44" s="35">
        <f t="shared" si="2"/>
        <v>-0.31999999999970896</v>
      </c>
      <c r="F44" s="35">
        <v>4179.68</v>
      </c>
    </row>
    <row r="45" spans="1:6" ht="16.5" thickBot="1">
      <c r="A45" s="17" t="s">
        <v>71</v>
      </c>
      <c r="B45" s="34" t="s">
        <v>72</v>
      </c>
      <c r="C45" s="46">
        <v>682000</v>
      </c>
      <c r="D45" s="35">
        <v>323333</v>
      </c>
      <c r="E45" s="35">
        <f t="shared" si="2"/>
        <v>17034</v>
      </c>
      <c r="F45" s="35">
        <v>340367</v>
      </c>
    </row>
    <row r="46" spans="1:6" ht="16.5" thickBot="1">
      <c r="A46" s="17" t="s">
        <v>73</v>
      </c>
      <c r="B46" s="34" t="s">
        <v>74</v>
      </c>
      <c r="C46" s="46">
        <v>31000</v>
      </c>
      <c r="D46" s="35">
        <v>13771</v>
      </c>
      <c r="E46" s="35">
        <f t="shared" si="2"/>
        <v>1063.1499999999996</v>
      </c>
      <c r="F46" s="35">
        <v>14834.15</v>
      </c>
    </row>
    <row r="47" spans="1:6" ht="16.5" thickBot="1">
      <c r="A47" s="17" t="s">
        <v>75</v>
      </c>
      <c r="B47" s="34" t="s">
        <v>76</v>
      </c>
      <c r="C47" s="46">
        <v>30000</v>
      </c>
      <c r="D47" s="35">
        <v>0</v>
      </c>
      <c r="E47" s="35">
        <f>SUM(F47-D47)</f>
        <v>0</v>
      </c>
      <c r="F47" s="35">
        <v>0</v>
      </c>
    </row>
    <row r="48" spans="1:6" ht="16.5" thickBot="1">
      <c r="A48" s="17" t="s">
        <v>77</v>
      </c>
      <c r="B48" s="34" t="s">
        <v>78</v>
      </c>
      <c r="C48" s="46"/>
      <c r="D48" s="35"/>
      <c r="E48" s="35"/>
      <c r="F48" s="35"/>
    </row>
    <row r="49" spans="1:11" ht="30.6" customHeight="1" thickBot="1">
      <c r="A49" s="36" t="s">
        <v>79</v>
      </c>
      <c r="B49" s="48" t="s">
        <v>80</v>
      </c>
      <c r="C49" s="38">
        <v>300000</v>
      </c>
      <c r="D49" s="49">
        <v>135880</v>
      </c>
      <c r="E49" s="38">
        <f t="shared" si="2"/>
        <v>100.66000000000349</v>
      </c>
      <c r="F49" s="49">
        <v>135980.66</v>
      </c>
    </row>
    <row r="50" spans="1:11" ht="18.75" customHeight="1" thickBot="1">
      <c r="A50" s="36" t="s">
        <v>81</v>
      </c>
      <c r="B50" s="37" t="s">
        <v>82</v>
      </c>
      <c r="C50" s="50">
        <v>542000</v>
      </c>
      <c r="D50" s="38">
        <v>108441</v>
      </c>
      <c r="E50" s="38">
        <f t="shared" si="2"/>
        <v>20664</v>
      </c>
      <c r="F50" s="38">
        <v>129105</v>
      </c>
    </row>
    <row r="51" spans="1:11" ht="15.75" customHeight="1" thickBot="1">
      <c r="A51" s="17" t="s">
        <v>83</v>
      </c>
      <c r="B51" s="34" t="s">
        <v>84</v>
      </c>
      <c r="C51" s="46">
        <v>817000</v>
      </c>
      <c r="D51" s="35">
        <v>226783</v>
      </c>
      <c r="E51" s="35">
        <f t="shared" si="2"/>
        <v>26469</v>
      </c>
      <c r="F51" s="35">
        <v>253252</v>
      </c>
    </row>
    <row r="52" spans="1:11" s="54" customFormat="1" ht="15.95" customHeight="1" thickBot="1">
      <c r="A52" s="51" t="s">
        <v>85</v>
      </c>
      <c r="B52" s="52" t="s">
        <v>86</v>
      </c>
      <c r="C52" s="53">
        <v>676000</v>
      </c>
      <c r="D52" s="53">
        <v>4075</v>
      </c>
      <c r="E52" s="53">
        <f t="shared" si="2"/>
        <v>940.97999999999956</v>
      </c>
      <c r="F52" s="53">
        <v>5015.9799999999996</v>
      </c>
    </row>
    <row r="53" spans="1:11" ht="16.5" thickBot="1">
      <c r="A53" s="51" t="s">
        <v>87</v>
      </c>
      <c r="B53" s="52" t="s">
        <v>88</v>
      </c>
      <c r="C53" s="53">
        <f>C54</f>
        <v>559000</v>
      </c>
      <c r="D53" s="53">
        <f>SUM(D54)</f>
        <v>6244</v>
      </c>
      <c r="E53" s="53">
        <f t="shared" si="2"/>
        <v>-0.4499999999998181</v>
      </c>
      <c r="F53" s="53">
        <f>SUM(F54)</f>
        <v>6243.55</v>
      </c>
    </row>
    <row r="54" spans="1:11" ht="16.5" thickBot="1">
      <c r="A54" s="17" t="s">
        <v>89</v>
      </c>
      <c r="B54" s="34" t="s">
        <v>90</v>
      </c>
      <c r="C54" s="46">
        <v>559000</v>
      </c>
      <c r="D54" s="46">
        <v>6244</v>
      </c>
      <c r="E54" s="46">
        <f t="shared" si="2"/>
        <v>-0.4499999999998181</v>
      </c>
      <c r="F54" s="46">
        <v>6243.55</v>
      </c>
    </row>
    <row r="55" spans="1:11" ht="18" customHeight="1" thickBot="1">
      <c r="A55" s="31" t="s">
        <v>91</v>
      </c>
      <c r="B55" s="19" t="s">
        <v>92</v>
      </c>
      <c r="C55" s="20">
        <f>SUM(C56+C57)</f>
        <v>132000</v>
      </c>
      <c r="D55" s="20">
        <f>SUM(D56:D57)</f>
        <v>1961</v>
      </c>
      <c r="E55" s="20">
        <f t="shared" si="2"/>
        <v>11232.67</v>
      </c>
      <c r="F55" s="20">
        <f>SUM(F56:F57)</f>
        <v>13193.67</v>
      </c>
    </row>
    <row r="56" spans="1:11" ht="18.75" customHeight="1" thickBot="1">
      <c r="A56" s="17" t="s">
        <v>93</v>
      </c>
      <c r="B56" s="34" t="s">
        <v>94</v>
      </c>
      <c r="C56" s="46">
        <v>42000</v>
      </c>
      <c r="D56" s="46">
        <v>1961</v>
      </c>
      <c r="E56" s="46">
        <f t="shared" si="2"/>
        <v>239.67000000000007</v>
      </c>
      <c r="F56" s="46">
        <v>2200.67</v>
      </c>
      <c r="K56">
        <v>13547.73</v>
      </c>
    </row>
    <row r="57" spans="1:11" ht="16.5" thickBot="1">
      <c r="A57" s="17" t="s">
        <v>95</v>
      </c>
      <c r="B57" s="34" t="s">
        <v>96</v>
      </c>
      <c r="C57" s="46">
        <v>90000</v>
      </c>
      <c r="D57" s="46">
        <v>0</v>
      </c>
      <c r="E57" s="46">
        <f>SUM(F57-D57)</f>
        <v>10993</v>
      </c>
      <c r="F57" s="46">
        <v>10993</v>
      </c>
      <c r="K57">
        <v>218</v>
      </c>
    </row>
    <row r="58" spans="1:11" ht="16.5" thickBot="1">
      <c r="A58" s="31" t="s">
        <v>97</v>
      </c>
      <c r="B58" s="19" t="s">
        <v>98</v>
      </c>
      <c r="C58" s="20">
        <v>700000</v>
      </c>
      <c r="D58" s="20">
        <v>19103</v>
      </c>
      <c r="E58" s="20">
        <f>SUM(F58-D58)</f>
        <v>2994.8300000000017</v>
      </c>
      <c r="F58" s="20">
        <v>22097.83</v>
      </c>
      <c r="K58">
        <v>13320</v>
      </c>
    </row>
    <row r="59" spans="1:11" ht="16.5" thickBot="1">
      <c r="A59" s="31" t="s">
        <v>99</v>
      </c>
      <c r="B59" s="19" t="s">
        <v>100</v>
      </c>
      <c r="C59" s="20"/>
      <c r="D59" s="33">
        <v>0</v>
      </c>
      <c r="E59" s="20">
        <f>SUM(F59-D59)</f>
        <v>0</v>
      </c>
      <c r="F59" s="33">
        <v>0</v>
      </c>
      <c r="K59">
        <v>6658.05</v>
      </c>
    </row>
    <row r="60" spans="1:11" ht="16.5" thickBot="1">
      <c r="A60" s="31" t="s">
        <v>101</v>
      </c>
      <c r="B60" s="19" t="s">
        <v>102</v>
      </c>
      <c r="C60" s="20">
        <v>150000</v>
      </c>
      <c r="D60" s="33">
        <v>14900</v>
      </c>
      <c r="E60" s="20">
        <f t="shared" si="2"/>
        <v>2673.4500000000007</v>
      </c>
      <c r="F60" s="33">
        <v>17573.45</v>
      </c>
      <c r="K60">
        <v>21962.1</v>
      </c>
    </row>
    <row r="61" spans="1:11" ht="16.5" thickBot="1">
      <c r="A61" s="31" t="s">
        <v>103</v>
      </c>
      <c r="B61" s="19" t="s">
        <v>104</v>
      </c>
      <c r="C61" s="20">
        <v>69000</v>
      </c>
      <c r="D61" s="33">
        <v>10329</v>
      </c>
      <c r="E61" s="20">
        <f t="shared" si="2"/>
        <v>214.69000000000051</v>
      </c>
      <c r="F61" s="33">
        <v>10543.69</v>
      </c>
      <c r="K61">
        <v>255</v>
      </c>
    </row>
    <row r="62" spans="1:11" ht="32.25" thickBot="1">
      <c r="A62" s="31" t="s">
        <v>105</v>
      </c>
      <c r="B62" s="19">
        <v>20.25</v>
      </c>
      <c r="C62" s="33">
        <v>3000</v>
      </c>
      <c r="D62" s="33">
        <v>2927</v>
      </c>
      <c r="E62" s="33">
        <f t="shared" si="2"/>
        <v>0.30999999999994543</v>
      </c>
      <c r="F62" s="33">
        <v>2927.31</v>
      </c>
      <c r="K62">
        <f>SUM(K56:K61)</f>
        <v>55960.88</v>
      </c>
    </row>
    <row r="63" spans="1:11" ht="16.5" thickBot="1">
      <c r="A63" s="31" t="s">
        <v>106</v>
      </c>
      <c r="B63" s="19" t="s">
        <v>107</v>
      </c>
      <c r="C63" s="20">
        <f>SUM(C64+C65)</f>
        <v>522000</v>
      </c>
      <c r="D63" s="20">
        <f>SUM(D64:D65)</f>
        <v>56703</v>
      </c>
      <c r="E63" s="20">
        <f>SUM(F63-D63)</f>
        <v>1678.5400000000009</v>
      </c>
      <c r="F63" s="20">
        <f>SUM(F64:F65)</f>
        <v>58381.54</v>
      </c>
    </row>
    <row r="64" spans="1:11" ht="16.5" thickBot="1">
      <c r="A64" s="17" t="s">
        <v>108</v>
      </c>
      <c r="B64" s="34" t="s">
        <v>109</v>
      </c>
      <c r="C64" s="46">
        <v>50000</v>
      </c>
      <c r="D64" s="46">
        <v>742</v>
      </c>
      <c r="E64" s="46">
        <f>SUM(F64-D64)</f>
        <v>0.40999999999996817</v>
      </c>
      <c r="F64" s="46">
        <v>742.41</v>
      </c>
    </row>
    <row r="65" spans="1:7" ht="16.5" thickBot="1">
      <c r="A65" s="17" t="s">
        <v>110</v>
      </c>
      <c r="B65" s="34" t="s">
        <v>111</v>
      </c>
      <c r="C65" s="46">
        <v>472000</v>
      </c>
      <c r="D65" s="46">
        <v>55961</v>
      </c>
      <c r="E65" s="46">
        <f t="shared" si="2"/>
        <v>1678.1299999999974</v>
      </c>
      <c r="F65" s="46">
        <v>57639.13</v>
      </c>
    </row>
    <row r="66" spans="1:7" ht="16.5" thickBot="1">
      <c r="A66" s="31" t="s">
        <v>112</v>
      </c>
      <c r="B66" s="19" t="s">
        <v>113</v>
      </c>
      <c r="C66" s="20">
        <f>C67</f>
        <v>1048000</v>
      </c>
      <c r="D66" s="20">
        <f>SUM(D67)</f>
        <v>0</v>
      </c>
      <c r="E66" s="20">
        <f t="shared" si="2"/>
        <v>13697.85</v>
      </c>
      <c r="F66" s="20">
        <f>SUM(F67)</f>
        <v>13697.85</v>
      </c>
    </row>
    <row r="67" spans="1:7" ht="16.5" thickBot="1">
      <c r="A67" s="31" t="s">
        <v>114</v>
      </c>
      <c r="B67" s="19" t="s">
        <v>115</v>
      </c>
      <c r="C67" s="20">
        <f>C68</f>
        <v>1048000</v>
      </c>
      <c r="D67" s="20">
        <f>SUM(D68)</f>
        <v>0</v>
      </c>
      <c r="E67" s="20">
        <f t="shared" si="2"/>
        <v>13697.85</v>
      </c>
      <c r="F67" s="20">
        <f>SUM(F68)</f>
        <v>13697.85</v>
      </c>
    </row>
    <row r="68" spans="1:7" ht="16.5" thickBot="1">
      <c r="A68" s="31" t="s">
        <v>116</v>
      </c>
      <c r="B68" s="19" t="s">
        <v>117</v>
      </c>
      <c r="C68" s="20">
        <f>SUM(C69:C74)</f>
        <v>1048000</v>
      </c>
      <c r="D68" s="20">
        <f>SUM(D69:D74)</f>
        <v>0</v>
      </c>
      <c r="E68" s="20">
        <f t="shared" si="2"/>
        <v>13697.85</v>
      </c>
      <c r="F68" s="20">
        <f>SUM(F69:F74)</f>
        <v>13697.85</v>
      </c>
    </row>
    <row r="69" spans="1:7" ht="16.5" thickBot="1">
      <c r="A69" s="17" t="s">
        <v>118</v>
      </c>
      <c r="B69" s="34" t="s">
        <v>119</v>
      </c>
      <c r="C69" s="46"/>
      <c r="D69" s="46"/>
      <c r="E69" s="46">
        <f>SUM(F69-D69)</f>
        <v>0</v>
      </c>
      <c r="F69" s="46"/>
    </row>
    <row r="70" spans="1:7" ht="31.5" customHeight="1" thickBot="1">
      <c r="A70" s="17" t="s">
        <v>120</v>
      </c>
      <c r="B70" s="55" t="s">
        <v>121</v>
      </c>
      <c r="C70" s="35">
        <v>692000</v>
      </c>
      <c r="D70" s="35"/>
      <c r="E70" s="35">
        <f>SUM(F70-D70)</f>
        <v>0</v>
      </c>
      <c r="F70" s="35">
        <v>0</v>
      </c>
    </row>
    <row r="71" spans="1:7" ht="15.75">
      <c r="A71" s="24" t="s">
        <v>122</v>
      </c>
      <c r="B71" s="68" t="s">
        <v>123</v>
      </c>
      <c r="C71" s="40"/>
      <c r="D71" s="70"/>
      <c r="E71" s="56"/>
      <c r="F71" s="70"/>
    </row>
    <row r="72" spans="1:7" ht="14.1" customHeight="1" thickBot="1">
      <c r="A72" s="17" t="s">
        <v>124</v>
      </c>
      <c r="B72" s="69"/>
      <c r="C72" s="57">
        <v>63000</v>
      </c>
      <c r="D72" s="71"/>
      <c r="E72" s="58"/>
      <c r="F72" s="71"/>
    </row>
    <row r="73" spans="1:7" ht="21" customHeight="1" thickBot="1">
      <c r="A73" s="17" t="s">
        <v>125</v>
      </c>
      <c r="B73" s="34" t="s">
        <v>126</v>
      </c>
      <c r="C73" s="46">
        <v>293000</v>
      </c>
      <c r="D73" s="46">
        <v>0</v>
      </c>
      <c r="E73" s="46">
        <f>SUM(F73-D73)</f>
        <v>13697.85</v>
      </c>
      <c r="F73" s="46">
        <v>13697.85</v>
      </c>
    </row>
    <row r="74" spans="1:7" ht="32.25" thickBot="1">
      <c r="A74" s="17" t="s">
        <v>127</v>
      </c>
      <c r="B74" s="34">
        <v>71.03</v>
      </c>
      <c r="C74" s="46"/>
      <c r="D74" s="46"/>
      <c r="E74" s="46"/>
      <c r="F74" s="46"/>
    </row>
    <row r="75" spans="1:7" ht="16.5" thickBot="1">
      <c r="A75" s="17"/>
      <c r="B75" s="55"/>
      <c r="C75" s="55"/>
      <c r="D75" s="35"/>
      <c r="E75" s="35"/>
      <c r="F75" s="35"/>
    </row>
    <row r="76" spans="1:7" ht="16.5" thickBot="1">
      <c r="A76" s="31" t="s">
        <v>128</v>
      </c>
      <c r="B76" s="34"/>
      <c r="C76" s="20"/>
      <c r="D76" s="20">
        <f>SUM(D13-D20)</f>
        <v>1276237</v>
      </c>
      <c r="E76" s="20">
        <f>SUM(E13-E20)</f>
        <v>75980.039999999921</v>
      </c>
      <c r="F76" s="20">
        <f>SUM(F13-F20)</f>
        <v>1352217.04</v>
      </c>
      <c r="G76" s="59"/>
    </row>
    <row r="77" spans="1:7" ht="16.5" thickBot="1">
      <c r="A77" s="17" t="s">
        <v>20</v>
      </c>
      <c r="B77" s="34"/>
      <c r="C77" s="34"/>
      <c r="D77" s="46"/>
      <c r="E77" s="46"/>
      <c r="F77" s="46"/>
    </row>
    <row r="78" spans="1:7" ht="16.5" thickBot="1">
      <c r="A78" s="17" t="s">
        <v>129</v>
      </c>
      <c r="B78" s="34"/>
      <c r="C78" s="34"/>
      <c r="D78" s="46">
        <f>SUM(D17-D23)</f>
        <v>145866</v>
      </c>
      <c r="E78" s="46">
        <f>SUM(E17-E23)</f>
        <v>174744.39999999991</v>
      </c>
      <c r="F78" s="46">
        <f>SUM(F17-F23)</f>
        <v>320610.39999999991</v>
      </c>
    </row>
    <row r="79" spans="1:7" ht="16.5" thickBot="1">
      <c r="A79" s="17" t="s">
        <v>130</v>
      </c>
      <c r="B79" s="34"/>
      <c r="C79" s="34"/>
      <c r="D79" s="46">
        <f>SUM(D18-D41)</f>
        <v>803370</v>
      </c>
      <c r="E79" s="46">
        <f>SUM(E18-E41)</f>
        <v>-85066.510000000009</v>
      </c>
      <c r="F79" s="46">
        <f>SUM(F18-F41)</f>
        <v>718304.49</v>
      </c>
    </row>
    <row r="80" spans="1:7" ht="16.5" thickBot="1">
      <c r="A80" s="17" t="s">
        <v>131</v>
      </c>
      <c r="B80" s="34"/>
      <c r="C80" s="34"/>
      <c r="D80" s="20"/>
      <c r="E80" s="20"/>
      <c r="F80" s="46"/>
    </row>
    <row r="81" spans="1:6" ht="16.5" thickBot="1">
      <c r="A81" s="17" t="s">
        <v>132</v>
      </c>
      <c r="B81" s="34"/>
      <c r="C81" s="34"/>
      <c r="D81" s="46">
        <f>SUM(D19-D66)</f>
        <v>327000</v>
      </c>
      <c r="E81" s="46">
        <f>SUM(F81-D81)</f>
        <v>-13697.849999999977</v>
      </c>
      <c r="F81" s="46">
        <f>SUM(F19-F66)</f>
        <v>313302.15000000002</v>
      </c>
    </row>
    <row r="82" spans="1:6" ht="15.75">
      <c r="A82" s="60"/>
    </row>
    <row r="85" spans="1:6">
      <c r="A85" s="61" t="s">
        <v>133</v>
      </c>
      <c r="E85" s="61" t="s">
        <v>134</v>
      </c>
    </row>
    <row r="87" spans="1:6">
      <c r="A87" s="1" t="s">
        <v>135</v>
      </c>
      <c r="E87" s="62" t="s">
        <v>137</v>
      </c>
    </row>
  </sheetData>
  <mergeCells count="20">
    <mergeCell ref="B71:B72"/>
    <mergeCell ref="D71:D72"/>
    <mergeCell ref="F71:F72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7"/>
  <sheetViews>
    <sheetView topLeftCell="A37" zoomScaleNormal="100" workbookViewId="0">
      <selection activeCell="F53" sqref="F53"/>
    </sheetView>
  </sheetViews>
  <sheetFormatPr defaultRowHeight="12.75"/>
  <cols>
    <col min="1" max="1" width="32.28515625" customWidth="1"/>
    <col min="2" max="2" width="9.7109375" customWidth="1"/>
    <col min="3" max="3" width="14.42578125" customWidth="1"/>
    <col min="4" max="4" width="15.7109375" customWidth="1"/>
    <col min="5" max="5" width="15" customWidth="1"/>
    <col min="6" max="6" width="15.140625" customWidth="1"/>
    <col min="7" max="7" width="8.7109375" hidden="1" customWidth="1"/>
  </cols>
  <sheetData>
    <row r="1" spans="1:9">
      <c r="A1" s="1" t="s">
        <v>0</v>
      </c>
      <c r="B1" s="1"/>
      <c r="C1" s="1"/>
      <c r="D1" s="1"/>
    </row>
    <row r="2" spans="1:9" ht="15.75">
      <c r="A2" s="2" t="s">
        <v>1</v>
      </c>
      <c r="B2" s="1"/>
      <c r="C2" s="1"/>
      <c r="D2" s="1"/>
    </row>
    <row r="3" spans="1:9" ht="15.75">
      <c r="A3" s="2" t="s">
        <v>2</v>
      </c>
    </row>
    <row r="4" spans="1:9" ht="15.75">
      <c r="A4" s="2"/>
    </row>
    <row r="5" spans="1:9" ht="15.75">
      <c r="A5" s="3" t="s">
        <v>3</v>
      </c>
      <c r="B5" s="4"/>
      <c r="C5" s="4"/>
      <c r="D5" s="4"/>
    </row>
    <row r="6" spans="1:9" ht="15.75">
      <c r="A6" s="3" t="s">
        <v>4</v>
      </c>
      <c r="B6" s="5" t="s">
        <v>147</v>
      </c>
      <c r="C6" s="6"/>
      <c r="D6" s="4"/>
    </row>
    <row r="7" spans="1:9" ht="14.25" hidden="1" customHeight="1">
      <c r="A7" s="7" t="s">
        <v>5</v>
      </c>
    </row>
    <row r="8" spans="1:9" ht="15.75" hidden="1" customHeight="1">
      <c r="A8" s="79"/>
      <c r="B8" s="79"/>
      <c r="C8" s="8"/>
      <c r="D8" s="79"/>
      <c r="E8" s="81"/>
      <c r="F8" s="83" t="s">
        <v>6</v>
      </c>
    </row>
    <row r="9" spans="1:9" ht="21" customHeight="1" thickBot="1">
      <c r="A9" s="80"/>
      <c r="B9" s="80"/>
      <c r="C9" s="9"/>
      <c r="D9" s="80"/>
      <c r="E9" s="82"/>
      <c r="F9" s="84"/>
    </row>
    <row r="10" spans="1:9" ht="18" customHeight="1">
      <c r="A10" s="85" t="s">
        <v>7</v>
      </c>
      <c r="B10" s="85" t="s">
        <v>8</v>
      </c>
      <c r="C10" s="10" t="s">
        <v>9</v>
      </c>
      <c r="D10" s="10" t="s">
        <v>10</v>
      </c>
      <c r="E10" s="10" t="s">
        <v>10</v>
      </c>
      <c r="F10" s="10" t="s">
        <v>11</v>
      </c>
      <c r="I10" s="11"/>
    </row>
    <row r="11" spans="1:9" ht="14.25" customHeight="1" thickBot="1">
      <c r="A11" s="86"/>
      <c r="B11" s="86"/>
      <c r="C11" s="12" t="s">
        <v>12</v>
      </c>
      <c r="D11" s="12" t="s">
        <v>13</v>
      </c>
      <c r="E11" s="12" t="s">
        <v>14</v>
      </c>
      <c r="F11" s="12" t="s">
        <v>15</v>
      </c>
    </row>
    <row r="12" spans="1:9" ht="16.5" thickBot="1">
      <c r="A12" s="13" t="s">
        <v>16</v>
      </c>
      <c r="B12" s="14" t="s">
        <v>17</v>
      </c>
      <c r="C12" s="14">
        <v>1</v>
      </c>
      <c r="D12" s="14">
        <v>2</v>
      </c>
      <c r="E12" s="14">
        <v>3</v>
      </c>
      <c r="F12" s="14" t="s">
        <v>18</v>
      </c>
    </row>
    <row r="13" spans="1:9" ht="15" customHeight="1">
      <c r="A13" s="15" t="s">
        <v>19</v>
      </c>
      <c r="B13" s="72"/>
      <c r="C13" s="74">
        <f>C17+C18+C19</f>
        <v>13033000</v>
      </c>
      <c r="D13" s="74">
        <f>SUM(D17:D19)</f>
        <v>5702000</v>
      </c>
      <c r="E13" s="74">
        <f>SUM(F13-D13)</f>
        <v>387000</v>
      </c>
      <c r="F13" s="74">
        <f>SUM(F17:F19)</f>
        <v>6089000</v>
      </c>
      <c r="H13" s="16"/>
    </row>
    <row r="14" spans="1:9" ht="16.5" hidden="1" customHeight="1">
      <c r="A14" s="17" t="s">
        <v>20</v>
      </c>
      <c r="B14" s="73"/>
      <c r="C14" s="75"/>
      <c r="D14" s="75"/>
      <c r="E14" s="76"/>
      <c r="F14" s="75"/>
    </row>
    <row r="15" spans="1:9" ht="14.45" customHeight="1" thickBot="1">
      <c r="A15" s="17" t="s">
        <v>20</v>
      </c>
      <c r="B15" s="19"/>
      <c r="C15" s="19"/>
      <c r="D15" s="20"/>
      <c r="E15" s="18"/>
      <c r="F15" s="20"/>
    </row>
    <row r="16" spans="1:9" ht="16.5" customHeight="1" thickBot="1">
      <c r="A16" s="17" t="s">
        <v>21</v>
      </c>
      <c r="B16" s="19"/>
      <c r="C16" s="19"/>
      <c r="D16" s="20"/>
      <c r="E16" s="20"/>
      <c r="F16" s="20"/>
    </row>
    <row r="17" spans="1:6" ht="18" customHeight="1" thickBot="1">
      <c r="A17" s="21" t="s">
        <v>22</v>
      </c>
      <c r="B17" s="22" t="s">
        <v>23</v>
      </c>
      <c r="C17" s="63">
        <f>C23</f>
        <v>6743000</v>
      </c>
      <c r="D17" s="23">
        <v>3643000</v>
      </c>
      <c r="E17" s="23">
        <f>SUM(F17-D17)</f>
        <v>387000</v>
      </c>
      <c r="F17" s="23">
        <v>4030000</v>
      </c>
    </row>
    <row r="18" spans="1:6" ht="16.5" thickBot="1">
      <c r="A18" s="24" t="s">
        <v>24</v>
      </c>
      <c r="B18" s="25" t="s">
        <v>25</v>
      </c>
      <c r="C18" s="63">
        <f>C41</f>
        <v>5242000</v>
      </c>
      <c r="D18" s="26">
        <v>1732000</v>
      </c>
      <c r="E18" s="27">
        <f>SUM(F18-D18)</f>
        <v>0</v>
      </c>
      <c r="F18" s="26">
        <v>1732000</v>
      </c>
    </row>
    <row r="19" spans="1:6" ht="16.5" thickBot="1">
      <c r="A19" s="17"/>
      <c r="B19" s="25" t="s">
        <v>26</v>
      </c>
      <c r="C19" s="64">
        <v>1048000</v>
      </c>
      <c r="D19" s="65">
        <v>327000</v>
      </c>
      <c r="E19" s="29">
        <f>SUM(F19-D19)</f>
        <v>0</v>
      </c>
      <c r="F19" s="65">
        <v>327000</v>
      </c>
    </row>
    <row r="20" spans="1:6" ht="18.75">
      <c r="A20" s="30" t="s">
        <v>27</v>
      </c>
      <c r="B20" s="77"/>
      <c r="C20" s="78">
        <f>SUM(C22+C66)</f>
        <v>13033000</v>
      </c>
      <c r="D20" s="78">
        <f>SUM(D22+D66)</f>
        <v>4349784</v>
      </c>
      <c r="E20" s="78">
        <f>SUM(E22+E66)</f>
        <v>757342.21000000008</v>
      </c>
      <c r="F20" s="78">
        <f>SUM(F22+F66)</f>
        <v>5107125.21</v>
      </c>
    </row>
    <row r="21" spans="1:6" ht="13.5" customHeight="1" thickBot="1">
      <c r="A21" s="17" t="s">
        <v>20</v>
      </c>
      <c r="B21" s="73"/>
      <c r="C21" s="75"/>
      <c r="D21" s="75"/>
      <c r="E21" s="75"/>
      <c r="F21" s="75"/>
    </row>
    <row r="22" spans="1:6" ht="19.5" thickBot="1">
      <c r="A22" s="31" t="s">
        <v>28</v>
      </c>
      <c r="B22" s="19" t="s">
        <v>29</v>
      </c>
      <c r="C22" s="20">
        <f>SUM(C23+C41)</f>
        <v>11985000</v>
      </c>
      <c r="D22" s="20">
        <f>SUM(D23+D41)</f>
        <v>4336086</v>
      </c>
      <c r="E22" s="20">
        <f>SUM(E23+E41)</f>
        <v>757342.3600000001</v>
      </c>
      <c r="F22" s="20">
        <f>SUM(F23+F41)</f>
        <v>5093427.3600000003</v>
      </c>
    </row>
    <row r="23" spans="1:6" ht="30.6" customHeight="1" thickBot="1">
      <c r="A23" s="31" t="s">
        <v>30</v>
      </c>
      <c r="B23" s="32" t="s">
        <v>31</v>
      </c>
      <c r="C23" s="33">
        <f>SUM(C24+C32+C35)</f>
        <v>6743000</v>
      </c>
      <c r="D23" s="33">
        <f>SUM(D24+D35+D32)</f>
        <v>3322390</v>
      </c>
      <c r="E23" s="33">
        <f t="shared" ref="E23:E29" si="0">SUM(F23-D23)</f>
        <v>537757.60000000009</v>
      </c>
      <c r="F23" s="33">
        <f>SUM(F24+F35+F32)</f>
        <v>3860147.6</v>
      </c>
    </row>
    <row r="24" spans="1:6" ht="20.25" customHeight="1" thickBot="1">
      <c r="A24" s="31" t="s">
        <v>32</v>
      </c>
      <c r="B24" s="19" t="s">
        <v>33</v>
      </c>
      <c r="C24" s="33">
        <f>SUM(C25:C31)</f>
        <v>5260000</v>
      </c>
      <c r="D24" s="33">
        <f>SUM(D25:D31)</f>
        <v>2676316</v>
      </c>
      <c r="E24" s="33">
        <f t="shared" si="0"/>
        <v>403370.60000000009</v>
      </c>
      <c r="F24" s="33">
        <f>SUM(F25:F31)</f>
        <v>3079686.6</v>
      </c>
    </row>
    <row r="25" spans="1:6" ht="16.5" customHeight="1" thickBot="1">
      <c r="A25" s="17" t="s">
        <v>34</v>
      </c>
      <c r="B25" s="34" t="s">
        <v>35</v>
      </c>
      <c r="C25" s="35">
        <v>4879000</v>
      </c>
      <c r="D25" s="35">
        <v>2632662</v>
      </c>
      <c r="E25" s="35">
        <f t="shared" si="0"/>
        <v>396974</v>
      </c>
      <c r="F25" s="35">
        <v>3029636</v>
      </c>
    </row>
    <row r="26" spans="1:6" ht="19.5" customHeight="1" thickBot="1">
      <c r="A26" s="17" t="s">
        <v>36</v>
      </c>
      <c r="B26" s="34" t="s">
        <v>37</v>
      </c>
      <c r="C26" s="35">
        <v>10000</v>
      </c>
      <c r="D26" s="35">
        <v>1609</v>
      </c>
      <c r="E26" s="35">
        <f t="shared" si="0"/>
        <v>552</v>
      </c>
      <c r="F26" s="35">
        <v>2161</v>
      </c>
    </row>
    <row r="27" spans="1:6" ht="16.5" customHeight="1" thickBot="1">
      <c r="A27" s="17" t="s">
        <v>38</v>
      </c>
      <c r="B27" s="34" t="s">
        <v>39</v>
      </c>
      <c r="C27" s="35">
        <v>240000</v>
      </c>
      <c r="D27" s="35"/>
      <c r="E27" s="35"/>
      <c r="F27" s="35"/>
    </row>
    <row r="28" spans="1:6" ht="20.25" customHeight="1" thickBot="1">
      <c r="A28" s="17" t="s">
        <v>40</v>
      </c>
      <c r="B28" s="34" t="s">
        <v>41</v>
      </c>
      <c r="C28" s="35"/>
      <c r="D28" s="35"/>
      <c r="E28" s="35"/>
      <c r="F28" s="35"/>
    </row>
    <row r="29" spans="1:6" ht="32.25" thickBot="1">
      <c r="A29" s="36" t="s">
        <v>42</v>
      </c>
      <c r="B29" s="37" t="s">
        <v>43</v>
      </c>
      <c r="C29" s="38">
        <v>56000</v>
      </c>
      <c r="D29" s="38">
        <v>14846</v>
      </c>
      <c r="E29" s="38">
        <f t="shared" si="0"/>
        <v>2860</v>
      </c>
      <c r="F29" s="38">
        <v>17706</v>
      </c>
    </row>
    <row r="30" spans="1:6" ht="16.5" thickBot="1">
      <c r="A30" s="17" t="s">
        <v>44</v>
      </c>
      <c r="B30" s="34" t="s">
        <v>45</v>
      </c>
      <c r="C30" s="35">
        <v>20000</v>
      </c>
      <c r="D30" s="35">
        <v>1595</v>
      </c>
      <c r="E30" s="39">
        <f>SUM(F30-D30)</f>
        <v>-0.40000000000009095</v>
      </c>
      <c r="F30" s="35">
        <v>1594.6</v>
      </c>
    </row>
    <row r="31" spans="1:6" ht="16.5" thickBot="1">
      <c r="A31" s="17" t="s">
        <v>46</v>
      </c>
      <c r="B31" s="34" t="s">
        <v>47</v>
      </c>
      <c r="C31" s="35">
        <v>55000</v>
      </c>
      <c r="D31" s="35">
        <v>25604</v>
      </c>
      <c r="E31" s="40">
        <f>SUM(F31-D31)</f>
        <v>2985</v>
      </c>
      <c r="F31" s="35">
        <v>28589</v>
      </c>
    </row>
    <row r="32" spans="1:6" ht="16.5" thickBot="1">
      <c r="A32" s="41" t="s">
        <v>48</v>
      </c>
      <c r="B32" s="42">
        <v>10.02</v>
      </c>
      <c r="C32" s="43">
        <f>SUM(C33:C34)</f>
        <v>248000</v>
      </c>
      <c r="D32" s="44">
        <f>SUM(D33)</f>
        <v>0</v>
      </c>
      <c r="E32" s="45">
        <f>SUM(F33-D33)</f>
        <v>0</v>
      </c>
      <c r="F32" s="44">
        <f>SUM(F33)</f>
        <v>0</v>
      </c>
    </row>
    <row r="33" spans="1:6" ht="16.5" thickBot="1">
      <c r="A33" s="17" t="s">
        <v>49</v>
      </c>
      <c r="B33" s="34" t="s">
        <v>50</v>
      </c>
      <c r="C33" s="46">
        <v>10000</v>
      </c>
      <c r="D33" s="35">
        <v>0</v>
      </c>
      <c r="E33" s="47">
        <f>SUM(F33-D33)</f>
        <v>0</v>
      </c>
      <c r="F33" s="35">
        <v>0</v>
      </c>
    </row>
    <row r="34" spans="1:6" ht="16.5" thickBot="1">
      <c r="A34" s="17" t="s">
        <v>145</v>
      </c>
      <c r="B34" s="34" t="s">
        <v>146</v>
      </c>
      <c r="C34" s="46">
        <v>238000</v>
      </c>
      <c r="D34" s="35"/>
      <c r="E34" s="66"/>
      <c r="F34" s="35"/>
    </row>
    <row r="35" spans="1:6" ht="16.5" thickBot="1">
      <c r="A35" s="31" t="s">
        <v>51</v>
      </c>
      <c r="B35" s="19" t="s">
        <v>52</v>
      </c>
      <c r="C35" s="33">
        <f>SUM(C36:C40)</f>
        <v>1235000</v>
      </c>
      <c r="D35" s="33">
        <f>SUM(D36:D40)</f>
        <v>646074</v>
      </c>
      <c r="E35" s="33">
        <f t="shared" ref="E35:E40" si="1">SUM(F35-D35)</f>
        <v>134387</v>
      </c>
      <c r="F35" s="33">
        <f>SUM(F36:F40)</f>
        <v>780461</v>
      </c>
    </row>
    <row r="36" spans="1:6" ht="16.5" thickBot="1">
      <c r="A36" s="17" t="s">
        <v>53</v>
      </c>
      <c r="B36" s="34" t="s">
        <v>54</v>
      </c>
      <c r="C36" s="46">
        <v>807000</v>
      </c>
      <c r="D36" s="35">
        <v>428196</v>
      </c>
      <c r="E36" s="35">
        <f t="shared" si="1"/>
        <v>93564</v>
      </c>
      <c r="F36" s="35">
        <v>521760</v>
      </c>
    </row>
    <row r="37" spans="1:6" ht="16.5" thickBot="1">
      <c r="A37" s="17" t="s">
        <v>55</v>
      </c>
      <c r="B37" s="34" t="s">
        <v>56</v>
      </c>
      <c r="C37" s="46">
        <v>27000</v>
      </c>
      <c r="D37" s="35">
        <v>13430</v>
      </c>
      <c r="E37" s="35">
        <f t="shared" si="1"/>
        <v>2810</v>
      </c>
      <c r="F37" s="35">
        <v>16240</v>
      </c>
    </row>
    <row r="38" spans="1:6" ht="18.75" customHeight="1" thickBot="1">
      <c r="A38" s="17" t="s">
        <v>57</v>
      </c>
      <c r="B38" s="34" t="s">
        <v>58</v>
      </c>
      <c r="C38" s="46">
        <v>285000</v>
      </c>
      <c r="D38" s="35">
        <v>139254</v>
      </c>
      <c r="E38" s="35">
        <f t="shared" si="1"/>
        <v>29543</v>
      </c>
      <c r="F38" s="35">
        <v>168797</v>
      </c>
    </row>
    <row r="39" spans="1:6" ht="30" customHeight="1" thickBot="1">
      <c r="A39" s="36" t="s">
        <v>59</v>
      </c>
      <c r="B39" s="48" t="s">
        <v>60</v>
      </c>
      <c r="C39" s="38">
        <v>9000</v>
      </c>
      <c r="D39" s="38">
        <v>4410</v>
      </c>
      <c r="E39" s="38">
        <f t="shared" si="1"/>
        <v>1431</v>
      </c>
      <c r="F39" s="38">
        <v>5841</v>
      </c>
    </row>
    <row r="40" spans="1:6" ht="15" customHeight="1" thickBot="1">
      <c r="A40" s="17" t="s">
        <v>61</v>
      </c>
      <c r="B40" s="34" t="s">
        <v>62</v>
      </c>
      <c r="C40" s="46">
        <v>107000</v>
      </c>
      <c r="D40" s="35">
        <v>60784</v>
      </c>
      <c r="E40" s="35">
        <f t="shared" si="1"/>
        <v>7039</v>
      </c>
      <c r="F40" s="35">
        <v>67823</v>
      </c>
    </row>
    <row r="41" spans="1:6" ht="16.5" thickBot="1">
      <c r="A41" s="31" t="s">
        <v>63</v>
      </c>
      <c r="B41" s="19" t="s">
        <v>64</v>
      </c>
      <c r="C41" s="33">
        <f>SUM(C42+C52+C53+C55+C58+C59+C60+C61+C62+C63)</f>
        <v>5242000</v>
      </c>
      <c r="D41" s="33">
        <f>SUM(D42+D52+D53+D55+D58+D59+D60+D61+D62+D63)</f>
        <v>1013696</v>
      </c>
      <c r="E41" s="33">
        <f>SUM(E42+E52+E53+E55+E58+E59+E60+E61+E62+E63)+1</f>
        <v>219584.76</v>
      </c>
      <c r="F41" s="33">
        <f>SUM(F42+F52+F53+F55+F58+F59+F60+F61+F62+F63)</f>
        <v>1233279.76</v>
      </c>
    </row>
    <row r="42" spans="1:6" ht="16.5" thickBot="1">
      <c r="A42" s="31" t="s">
        <v>65</v>
      </c>
      <c r="B42" s="19" t="s">
        <v>66</v>
      </c>
      <c r="C42" s="33">
        <f>SUM(C43:C51)</f>
        <v>2425000</v>
      </c>
      <c r="D42" s="33">
        <f>SUM(D43:D51)</f>
        <v>877719</v>
      </c>
      <c r="E42" s="33">
        <f>SUM(E43:E51)</f>
        <v>171076</v>
      </c>
      <c r="F42" s="33">
        <f>SUM(F43:F51)</f>
        <v>1048795</v>
      </c>
    </row>
    <row r="43" spans="1:6" ht="16.5" thickBot="1">
      <c r="A43" s="17" t="s">
        <v>67</v>
      </c>
      <c r="B43" s="34" t="s">
        <v>68</v>
      </c>
      <c r="C43" s="46">
        <v>10000</v>
      </c>
      <c r="D43" s="35">
        <v>0</v>
      </c>
      <c r="E43" s="35">
        <f t="shared" ref="E43:E68" si="2">SUM(F43-D43)</f>
        <v>0</v>
      </c>
      <c r="F43" s="35">
        <v>0</v>
      </c>
    </row>
    <row r="44" spans="1:6" ht="16.5" thickBot="1">
      <c r="A44" s="17" t="s">
        <v>69</v>
      </c>
      <c r="B44" s="34" t="s">
        <v>70</v>
      </c>
      <c r="C44" s="46">
        <v>19000</v>
      </c>
      <c r="D44" s="35">
        <v>4180</v>
      </c>
      <c r="E44" s="35">
        <f t="shared" si="2"/>
        <v>0</v>
      </c>
      <c r="F44" s="35">
        <v>4180</v>
      </c>
    </row>
    <row r="45" spans="1:6" ht="16.5" thickBot="1">
      <c r="A45" s="17" t="s">
        <v>71</v>
      </c>
      <c r="B45" s="34" t="s">
        <v>72</v>
      </c>
      <c r="C45" s="46">
        <v>676000</v>
      </c>
      <c r="D45" s="35">
        <v>340367</v>
      </c>
      <c r="E45" s="35">
        <f t="shared" si="2"/>
        <v>16874</v>
      </c>
      <c r="F45" s="35">
        <v>357241</v>
      </c>
    </row>
    <row r="46" spans="1:6" ht="16.5" thickBot="1">
      <c r="A46" s="17" t="s">
        <v>73</v>
      </c>
      <c r="B46" s="34" t="s">
        <v>74</v>
      </c>
      <c r="C46" s="46">
        <v>31000</v>
      </c>
      <c r="D46" s="35">
        <v>14834</v>
      </c>
      <c r="E46" s="35">
        <f t="shared" si="2"/>
        <v>2002</v>
      </c>
      <c r="F46" s="35">
        <v>16836</v>
      </c>
    </row>
    <row r="47" spans="1:6" ht="16.5" thickBot="1">
      <c r="A47" s="17" t="s">
        <v>75</v>
      </c>
      <c r="B47" s="34" t="s">
        <v>76</v>
      </c>
      <c r="C47" s="46">
        <v>30000</v>
      </c>
      <c r="D47" s="35">
        <v>0</v>
      </c>
      <c r="E47" s="35">
        <f>SUM(F47-D47)</f>
        <v>14994</v>
      </c>
      <c r="F47" s="35">
        <v>14994</v>
      </c>
    </row>
    <row r="48" spans="1:6" ht="16.5" thickBot="1">
      <c r="A48" s="17" t="s">
        <v>77</v>
      </c>
      <c r="B48" s="34" t="s">
        <v>78</v>
      </c>
      <c r="C48" s="46"/>
      <c r="D48" s="35"/>
      <c r="E48" s="35"/>
      <c r="F48" s="35"/>
    </row>
    <row r="49" spans="1:11" ht="30.6" customHeight="1" thickBot="1">
      <c r="A49" s="36" t="s">
        <v>79</v>
      </c>
      <c r="B49" s="48" t="s">
        <v>80</v>
      </c>
      <c r="C49" s="38">
        <v>300000</v>
      </c>
      <c r="D49" s="49">
        <v>135981</v>
      </c>
      <c r="E49" s="38">
        <f t="shared" si="2"/>
        <v>19688</v>
      </c>
      <c r="F49" s="49">
        <v>155669</v>
      </c>
    </row>
    <row r="50" spans="1:11" ht="18.75" customHeight="1" thickBot="1">
      <c r="A50" s="36" t="s">
        <v>81</v>
      </c>
      <c r="B50" s="37" t="s">
        <v>82</v>
      </c>
      <c r="C50" s="50">
        <v>542000</v>
      </c>
      <c r="D50" s="38">
        <v>129105</v>
      </c>
      <c r="E50" s="38">
        <f t="shared" si="2"/>
        <v>92500</v>
      </c>
      <c r="F50" s="38">
        <v>221605</v>
      </c>
    </row>
    <row r="51" spans="1:11" ht="15.75" customHeight="1" thickBot="1">
      <c r="A51" s="17" t="s">
        <v>83</v>
      </c>
      <c r="B51" s="34" t="s">
        <v>84</v>
      </c>
      <c r="C51" s="46">
        <v>817000</v>
      </c>
      <c r="D51" s="35">
        <v>253252</v>
      </c>
      <c r="E51" s="35">
        <f t="shared" si="2"/>
        <v>25018</v>
      </c>
      <c r="F51" s="35">
        <v>278270</v>
      </c>
    </row>
    <row r="52" spans="1:11" s="54" customFormat="1" ht="15.95" customHeight="1" thickBot="1">
      <c r="A52" s="51" t="s">
        <v>85</v>
      </c>
      <c r="B52" s="52" t="s">
        <v>86</v>
      </c>
      <c r="C52" s="53">
        <v>676000</v>
      </c>
      <c r="D52" s="53">
        <v>5016</v>
      </c>
      <c r="E52" s="53">
        <f t="shared" si="2"/>
        <v>6175</v>
      </c>
      <c r="F52" s="53">
        <v>11191</v>
      </c>
    </row>
    <row r="53" spans="1:11" ht="16.5" thickBot="1">
      <c r="A53" s="51" t="s">
        <v>87</v>
      </c>
      <c r="B53" s="52" t="s">
        <v>88</v>
      </c>
      <c r="C53" s="53">
        <f>C54</f>
        <v>559000</v>
      </c>
      <c r="D53" s="53">
        <f>SUM(D54)</f>
        <v>6244</v>
      </c>
      <c r="E53" s="53">
        <f t="shared" si="2"/>
        <v>20618</v>
      </c>
      <c r="F53" s="53">
        <f>SUM(F54)</f>
        <v>26862</v>
      </c>
    </row>
    <row r="54" spans="1:11" ht="16.5" thickBot="1">
      <c r="A54" s="17" t="s">
        <v>89</v>
      </c>
      <c r="B54" s="34" t="s">
        <v>90</v>
      </c>
      <c r="C54" s="46">
        <v>559000</v>
      </c>
      <c r="D54" s="46">
        <v>6244</v>
      </c>
      <c r="E54" s="46">
        <f t="shared" si="2"/>
        <v>20618</v>
      </c>
      <c r="F54" s="46">
        <v>26862</v>
      </c>
    </row>
    <row r="55" spans="1:11" ht="18" customHeight="1" thickBot="1">
      <c r="A55" s="31" t="s">
        <v>91</v>
      </c>
      <c r="B55" s="19" t="s">
        <v>92</v>
      </c>
      <c r="C55" s="20">
        <f>SUM(C56+C57)</f>
        <v>132000</v>
      </c>
      <c r="D55" s="20">
        <f>SUM(D56:D57)</f>
        <v>13194</v>
      </c>
      <c r="E55" s="20">
        <f t="shared" si="2"/>
        <v>54</v>
      </c>
      <c r="F55" s="20">
        <f>SUM(F56:F57)</f>
        <v>13248</v>
      </c>
    </row>
    <row r="56" spans="1:11" ht="18.75" customHeight="1" thickBot="1">
      <c r="A56" s="17" t="s">
        <v>93</v>
      </c>
      <c r="B56" s="34" t="s">
        <v>94</v>
      </c>
      <c r="C56" s="46">
        <v>42000</v>
      </c>
      <c r="D56" s="46">
        <v>2201</v>
      </c>
      <c r="E56" s="46">
        <f t="shared" si="2"/>
        <v>54</v>
      </c>
      <c r="F56" s="46">
        <v>2255</v>
      </c>
      <c r="K56">
        <v>13547.73</v>
      </c>
    </row>
    <row r="57" spans="1:11" ht="16.5" thickBot="1">
      <c r="A57" s="17" t="s">
        <v>95</v>
      </c>
      <c r="B57" s="34" t="s">
        <v>96</v>
      </c>
      <c r="C57" s="46">
        <v>90000</v>
      </c>
      <c r="D57" s="46">
        <v>10993</v>
      </c>
      <c r="E57" s="46">
        <f>SUM(F57-D57)</f>
        <v>0</v>
      </c>
      <c r="F57" s="46">
        <v>10993</v>
      </c>
      <c r="K57">
        <v>218</v>
      </c>
    </row>
    <row r="58" spans="1:11" ht="16.5" thickBot="1">
      <c r="A58" s="31" t="s">
        <v>97</v>
      </c>
      <c r="B58" s="19" t="s">
        <v>98</v>
      </c>
      <c r="C58" s="20">
        <v>700000</v>
      </c>
      <c r="D58" s="20">
        <v>22098</v>
      </c>
      <c r="E58" s="20">
        <f>SUM(F58-D58)</f>
        <v>3127</v>
      </c>
      <c r="F58" s="20">
        <v>25225</v>
      </c>
      <c r="K58">
        <v>13320</v>
      </c>
    </row>
    <row r="59" spans="1:11" ht="16.5" thickBot="1">
      <c r="A59" s="31" t="s">
        <v>99</v>
      </c>
      <c r="B59" s="19" t="s">
        <v>100</v>
      </c>
      <c r="C59" s="20"/>
      <c r="D59" s="33">
        <v>0</v>
      </c>
      <c r="E59" s="20">
        <f>SUM(F59-D59)</f>
        <v>0</v>
      </c>
      <c r="F59" s="33">
        <v>0</v>
      </c>
      <c r="K59">
        <v>6658.05</v>
      </c>
    </row>
    <row r="60" spans="1:11" ht="16.5" thickBot="1">
      <c r="A60" s="31" t="s">
        <v>101</v>
      </c>
      <c r="B60" s="19" t="s">
        <v>102</v>
      </c>
      <c r="C60" s="20">
        <v>150000</v>
      </c>
      <c r="D60" s="33">
        <v>17573</v>
      </c>
      <c r="E60" s="20">
        <f t="shared" si="2"/>
        <v>0.4500000000007276</v>
      </c>
      <c r="F60" s="33">
        <v>17573.45</v>
      </c>
      <c r="K60">
        <v>21962.1</v>
      </c>
    </row>
    <row r="61" spans="1:11" ht="16.5" thickBot="1">
      <c r="A61" s="31" t="s">
        <v>103</v>
      </c>
      <c r="B61" s="19" t="s">
        <v>104</v>
      </c>
      <c r="C61" s="20">
        <v>69000</v>
      </c>
      <c r="D61" s="33">
        <v>10544</v>
      </c>
      <c r="E61" s="20">
        <f t="shared" si="2"/>
        <v>8306</v>
      </c>
      <c r="F61" s="33">
        <v>18850</v>
      </c>
      <c r="K61">
        <v>255</v>
      </c>
    </row>
    <row r="62" spans="1:11" ht="32.25" thickBot="1">
      <c r="A62" s="31" t="s">
        <v>105</v>
      </c>
      <c r="B62" s="19">
        <v>20.25</v>
      </c>
      <c r="C62" s="33">
        <v>9000</v>
      </c>
      <c r="D62" s="33">
        <v>2927</v>
      </c>
      <c r="E62" s="33">
        <f t="shared" si="2"/>
        <v>0.30999999999994543</v>
      </c>
      <c r="F62" s="33">
        <v>2927.31</v>
      </c>
      <c r="K62">
        <f>SUM(K56:K61)</f>
        <v>55960.88</v>
      </c>
    </row>
    <row r="63" spans="1:11" ht="16.5" thickBot="1">
      <c r="A63" s="31" t="s">
        <v>106</v>
      </c>
      <c r="B63" s="19" t="s">
        <v>107</v>
      </c>
      <c r="C63" s="20">
        <f>SUM(C64+C65)</f>
        <v>522000</v>
      </c>
      <c r="D63" s="20">
        <f>SUM(D64:D65)</f>
        <v>58381</v>
      </c>
      <c r="E63" s="20">
        <f>SUM(F63-D63)</f>
        <v>10227</v>
      </c>
      <c r="F63" s="20">
        <f>SUM(F64:F65)</f>
        <v>68608</v>
      </c>
    </row>
    <row r="64" spans="1:11" ht="16.5" thickBot="1">
      <c r="A64" s="17" t="s">
        <v>108</v>
      </c>
      <c r="B64" s="34" t="s">
        <v>109</v>
      </c>
      <c r="C64" s="46">
        <v>50000</v>
      </c>
      <c r="D64" s="46">
        <v>742</v>
      </c>
      <c r="E64" s="46">
        <f>SUM(F64-D64)</f>
        <v>125</v>
      </c>
      <c r="F64" s="46">
        <v>867</v>
      </c>
    </row>
    <row r="65" spans="1:7" ht="16.5" thickBot="1">
      <c r="A65" s="17" t="s">
        <v>110</v>
      </c>
      <c r="B65" s="34" t="s">
        <v>111</v>
      </c>
      <c r="C65" s="46">
        <v>472000</v>
      </c>
      <c r="D65" s="46">
        <v>57639</v>
      </c>
      <c r="E65" s="46">
        <f t="shared" si="2"/>
        <v>10102</v>
      </c>
      <c r="F65" s="46">
        <v>67741</v>
      </c>
    </row>
    <row r="66" spans="1:7" ht="16.5" thickBot="1">
      <c r="A66" s="31" t="s">
        <v>112</v>
      </c>
      <c r="B66" s="19" t="s">
        <v>113</v>
      </c>
      <c r="C66" s="20">
        <f>C67</f>
        <v>1048000</v>
      </c>
      <c r="D66" s="20">
        <f>SUM(D67)</f>
        <v>13698</v>
      </c>
      <c r="E66" s="20">
        <f t="shared" si="2"/>
        <v>-0.1499999999996362</v>
      </c>
      <c r="F66" s="20">
        <f>SUM(F67)</f>
        <v>13697.85</v>
      </c>
    </row>
    <row r="67" spans="1:7" ht="16.5" thickBot="1">
      <c r="A67" s="31" t="s">
        <v>114</v>
      </c>
      <c r="B67" s="19" t="s">
        <v>115</v>
      </c>
      <c r="C67" s="20">
        <f>C68</f>
        <v>1048000</v>
      </c>
      <c r="D67" s="20">
        <f>SUM(D68)</f>
        <v>13698</v>
      </c>
      <c r="E67" s="20">
        <f t="shared" si="2"/>
        <v>-0.1499999999996362</v>
      </c>
      <c r="F67" s="20">
        <f>SUM(F68)</f>
        <v>13697.85</v>
      </c>
    </row>
    <row r="68" spans="1:7" ht="16.5" thickBot="1">
      <c r="A68" s="31" t="s">
        <v>116</v>
      </c>
      <c r="B68" s="19" t="s">
        <v>117</v>
      </c>
      <c r="C68" s="20">
        <f>SUM(C69:C74)</f>
        <v>1048000</v>
      </c>
      <c r="D68" s="20">
        <f>SUM(D69:D74)</f>
        <v>13698</v>
      </c>
      <c r="E68" s="20">
        <f t="shared" si="2"/>
        <v>-0.1499999999996362</v>
      </c>
      <c r="F68" s="20">
        <f>SUM(F69:F74)</f>
        <v>13697.85</v>
      </c>
    </row>
    <row r="69" spans="1:7" ht="16.5" thickBot="1">
      <c r="A69" s="17" t="s">
        <v>118</v>
      </c>
      <c r="B69" s="34" t="s">
        <v>119</v>
      </c>
      <c r="C69" s="46"/>
      <c r="D69" s="46"/>
      <c r="E69" s="46">
        <f>SUM(F69-D69)</f>
        <v>0</v>
      </c>
      <c r="F69" s="46"/>
    </row>
    <row r="70" spans="1:7" ht="31.5" customHeight="1" thickBot="1">
      <c r="A70" s="17" t="s">
        <v>120</v>
      </c>
      <c r="B70" s="55" t="s">
        <v>121</v>
      </c>
      <c r="C70" s="35">
        <v>692000</v>
      </c>
      <c r="D70" s="35"/>
      <c r="E70" s="35">
        <f>SUM(F70-D70)</f>
        <v>0</v>
      </c>
      <c r="F70" s="35">
        <v>0</v>
      </c>
    </row>
    <row r="71" spans="1:7" ht="15.75">
      <c r="A71" s="24" t="s">
        <v>122</v>
      </c>
      <c r="B71" s="68" t="s">
        <v>123</v>
      </c>
      <c r="C71" s="40"/>
      <c r="D71" s="70"/>
      <c r="E71" s="56"/>
      <c r="F71" s="70"/>
    </row>
    <row r="72" spans="1:7" ht="14.1" customHeight="1" thickBot="1">
      <c r="A72" s="17" t="s">
        <v>124</v>
      </c>
      <c r="B72" s="69"/>
      <c r="C72" s="57">
        <v>63000</v>
      </c>
      <c r="D72" s="71"/>
      <c r="E72" s="58"/>
      <c r="F72" s="71"/>
    </row>
    <row r="73" spans="1:7" ht="21" customHeight="1" thickBot="1">
      <c r="A73" s="17" t="s">
        <v>125</v>
      </c>
      <c r="B73" s="34" t="s">
        <v>126</v>
      </c>
      <c r="C73" s="46">
        <v>293000</v>
      </c>
      <c r="D73" s="46">
        <v>13698</v>
      </c>
      <c r="E73" s="46">
        <f>SUM(F73-D73)</f>
        <v>-0.1499999999996362</v>
      </c>
      <c r="F73" s="46">
        <v>13697.85</v>
      </c>
    </row>
    <row r="74" spans="1:7" ht="32.25" thickBot="1">
      <c r="A74" s="17" t="s">
        <v>127</v>
      </c>
      <c r="B74" s="34">
        <v>71.03</v>
      </c>
      <c r="C74" s="46"/>
      <c r="D74" s="46"/>
      <c r="E74" s="46"/>
      <c r="F74" s="46"/>
    </row>
    <row r="75" spans="1:7" ht="16.5" thickBot="1">
      <c r="A75" s="17"/>
      <c r="B75" s="55"/>
      <c r="C75" s="55"/>
      <c r="D75" s="35"/>
      <c r="E75" s="35"/>
      <c r="F75" s="35"/>
    </row>
    <row r="76" spans="1:7" ht="16.5" thickBot="1">
      <c r="A76" s="31" t="s">
        <v>128</v>
      </c>
      <c r="B76" s="34"/>
      <c r="C76" s="20"/>
      <c r="D76" s="20">
        <f>SUM(D13-D20)</f>
        <v>1352216</v>
      </c>
      <c r="E76" s="20">
        <f>SUM(E13-E20)</f>
        <v>-370342.21000000008</v>
      </c>
      <c r="F76" s="20">
        <f>SUM(F13-F20)</f>
        <v>981874.79</v>
      </c>
      <c r="G76" s="59"/>
    </row>
    <row r="77" spans="1:7" ht="16.5" thickBot="1">
      <c r="A77" s="17" t="s">
        <v>20</v>
      </c>
      <c r="B77" s="34"/>
      <c r="C77" s="34"/>
      <c r="D77" s="46"/>
      <c r="E77" s="46"/>
      <c r="F77" s="46"/>
    </row>
    <row r="78" spans="1:7" ht="16.5" thickBot="1">
      <c r="A78" s="17" t="s">
        <v>129</v>
      </c>
      <c r="B78" s="34"/>
      <c r="C78" s="34"/>
      <c r="D78" s="46">
        <f>SUM(D17-D23)</f>
        <v>320610</v>
      </c>
      <c r="E78" s="46">
        <f>SUM(E17-E23)</f>
        <v>-150757.60000000009</v>
      </c>
      <c r="F78" s="46">
        <f>SUM(F17-F23)</f>
        <v>169852.39999999991</v>
      </c>
    </row>
    <row r="79" spans="1:7" ht="16.5" thickBot="1">
      <c r="A79" s="17" t="s">
        <v>130</v>
      </c>
      <c r="B79" s="34"/>
      <c r="C79" s="34"/>
      <c r="D79" s="46">
        <f>SUM(D18-D41)</f>
        <v>718304</v>
      </c>
      <c r="E79" s="46">
        <f>SUM(E18-E41)</f>
        <v>-219584.76</v>
      </c>
      <c r="F79" s="46">
        <f>SUM(F18-F41)</f>
        <v>498720.24</v>
      </c>
    </row>
    <row r="80" spans="1:7" ht="16.5" thickBot="1">
      <c r="A80" s="17" t="s">
        <v>131</v>
      </c>
      <c r="B80" s="34"/>
      <c r="C80" s="34"/>
      <c r="D80" s="20"/>
      <c r="E80" s="20"/>
      <c r="F80" s="46"/>
    </row>
    <row r="81" spans="1:6" ht="16.5" thickBot="1">
      <c r="A81" s="17" t="s">
        <v>132</v>
      </c>
      <c r="B81" s="34"/>
      <c r="C81" s="34"/>
      <c r="D81" s="46">
        <f>SUM(D19-D66)</f>
        <v>313302</v>
      </c>
      <c r="E81" s="46">
        <f>SUM(F81-D81)</f>
        <v>0.15000000002328306</v>
      </c>
      <c r="F81" s="46">
        <f>SUM(F19-F66)</f>
        <v>313302.15000000002</v>
      </c>
    </row>
    <row r="82" spans="1:6" ht="15.75">
      <c r="A82" s="60"/>
    </row>
    <row r="85" spans="1:6">
      <c r="A85" s="61" t="s">
        <v>133</v>
      </c>
      <c r="E85" s="61" t="s">
        <v>134</v>
      </c>
    </row>
    <row r="87" spans="1:6">
      <c r="A87" s="1" t="s">
        <v>135</v>
      </c>
      <c r="E87" s="62" t="s">
        <v>137</v>
      </c>
    </row>
  </sheetData>
  <mergeCells count="20">
    <mergeCell ref="D20:D21"/>
    <mergeCell ref="E20:E21"/>
    <mergeCell ref="F20:F21"/>
    <mergeCell ref="A8:A9"/>
    <mergeCell ref="B8:B9"/>
    <mergeCell ref="D8:D9"/>
    <mergeCell ref="E8:E9"/>
    <mergeCell ref="F8:F9"/>
    <mergeCell ref="A10:A11"/>
    <mergeCell ref="B10:B11"/>
    <mergeCell ref="B71:B72"/>
    <mergeCell ref="D71:D72"/>
    <mergeCell ref="F71:F72"/>
    <mergeCell ref="B13:B14"/>
    <mergeCell ref="C13:C14"/>
    <mergeCell ref="D13:D14"/>
    <mergeCell ref="E13:E14"/>
    <mergeCell ref="F13:F14"/>
    <mergeCell ref="B20:B21"/>
    <mergeCell ref="C20:C21"/>
  </mergeCells>
  <pageMargins left="0.75" right="0.75" top="1" bottom="1" header="0.5" footer="0.5"/>
  <pageSetup paperSize="9" scale="79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12</vt:i4>
      </vt:variant>
      <vt:variant>
        <vt:lpstr>Zone denumite</vt:lpstr>
      </vt:variant>
      <vt:variant>
        <vt:i4>12</vt:i4>
      </vt:variant>
    </vt:vector>
  </HeadingPairs>
  <TitlesOfParts>
    <vt:vector size="24" baseType="lpstr">
      <vt:lpstr>CONT_EXECUTIE_IAN_2017</vt:lpstr>
      <vt:lpstr>CONT_EXECUTIE_Feb_2017</vt:lpstr>
      <vt:lpstr>CONT_EXECUTIE_Mar_2017</vt:lpstr>
      <vt:lpstr>CONT_EXECUTIE_Apr_2017</vt:lpstr>
      <vt:lpstr>CONT_EXECUTIE_Mai_2017</vt:lpstr>
      <vt:lpstr>CONT_EXECUTIE_Iunie_2017</vt:lpstr>
      <vt:lpstr>CONT_EXECUTIE_Iulie_2017</vt:lpstr>
      <vt:lpstr>CONT_EXECUTIE_August_2017</vt:lpstr>
      <vt:lpstr>CONT_EXECUTIE_Septembrie_2017</vt:lpstr>
      <vt:lpstr>CONT_EXECUTIE_Octombrie_2017</vt:lpstr>
      <vt:lpstr>CONT_EXECUTIE_Noiembrie_2017</vt:lpstr>
      <vt:lpstr>CONT_EXECUTIE_Decembrie_2017</vt:lpstr>
      <vt:lpstr>CONT_EXECUTIE_Apr_2017!Zona_de_imprimat</vt:lpstr>
      <vt:lpstr>CONT_EXECUTIE_August_2017!Zona_de_imprimat</vt:lpstr>
      <vt:lpstr>CONT_EXECUTIE_Decembrie_2017!Zona_de_imprimat</vt:lpstr>
      <vt:lpstr>CONT_EXECUTIE_Feb_2017!Zona_de_imprimat</vt:lpstr>
      <vt:lpstr>CONT_EXECUTIE_IAN_2017!Zona_de_imprimat</vt:lpstr>
      <vt:lpstr>CONT_EXECUTIE_Iulie_2017!Zona_de_imprimat</vt:lpstr>
      <vt:lpstr>CONT_EXECUTIE_Iunie_2017!Zona_de_imprimat</vt:lpstr>
      <vt:lpstr>CONT_EXECUTIE_Mai_2017!Zona_de_imprimat</vt:lpstr>
      <vt:lpstr>CONT_EXECUTIE_Mar_2017!Zona_de_imprimat</vt:lpstr>
      <vt:lpstr>CONT_EXECUTIE_Noiembrie_2017!Zona_de_imprimat</vt:lpstr>
      <vt:lpstr>CONT_EXECUTIE_Octombrie_2017!Zona_de_imprimat</vt:lpstr>
      <vt:lpstr>CONT_EXECUTIE_Septembrie_2017!Zona_de_imprimat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 Sef</dc:creator>
  <cp:lastModifiedBy>Cosmin.Meitoiu</cp:lastModifiedBy>
  <cp:lastPrinted>2018-01-05T09:58:07Z</cp:lastPrinted>
  <dcterms:created xsi:type="dcterms:W3CDTF">2017-01-05T10:25:27Z</dcterms:created>
  <dcterms:modified xsi:type="dcterms:W3CDTF">2019-05-15T07:00:13Z</dcterms:modified>
</cp:coreProperties>
</file>